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7-1\Desktop\Отчет об исполнении бюджета\Отчет об исполнении бюджета за 2025 год\Отчет об исполнении бюджета за 2025 год\Для размещения на сайте\"/>
    </mc:Choice>
  </mc:AlternateContent>
  <bookViews>
    <workbookView xWindow="0" yWindow="0" windowWidth="28800" windowHeight="11835"/>
  </bookViews>
  <sheets>
    <sheet name="МПА доходы" sheetId="1" r:id="rId1"/>
  </sheets>
  <definedNames>
    <definedName name="_xlnm._FilterDatabase" localSheetId="0" hidden="1">'МПА доходы'!$A$5:$G$63</definedName>
    <definedName name="_xlnm.Print_Area" localSheetId="0">'МПА доходы'!$A$1:$K$64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F9" i="1"/>
  <c r="D9" i="1"/>
  <c r="K9" i="1"/>
  <c r="I9" i="1"/>
  <c r="G9" i="1"/>
  <c r="E9" i="1"/>
  <c r="C9" i="1"/>
  <c r="K23" i="1"/>
  <c r="K35" i="1"/>
  <c r="I35" i="1"/>
  <c r="G35" i="1"/>
  <c r="E35" i="1"/>
  <c r="C35" i="1"/>
  <c r="K43" i="1"/>
  <c r="I43" i="1"/>
  <c r="G43" i="1"/>
  <c r="E43" i="1"/>
  <c r="C43" i="1"/>
  <c r="K24" i="1"/>
  <c r="I58" i="1"/>
  <c r="H11" i="1"/>
  <c r="E58" i="1"/>
  <c r="C58" i="1"/>
  <c r="J62" i="1" l="1"/>
  <c r="H62" i="1"/>
  <c r="J59" i="1"/>
  <c r="H59" i="1"/>
  <c r="J60" i="1"/>
  <c r="H60" i="1"/>
  <c r="J61" i="1"/>
  <c r="H61" i="1"/>
  <c r="K58" i="1"/>
  <c r="J58" i="1" s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K48" i="1"/>
  <c r="I48" i="1"/>
  <c r="J47" i="1"/>
  <c r="H47" i="1"/>
  <c r="J46" i="1"/>
  <c r="H46" i="1"/>
  <c r="J45" i="1"/>
  <c r="H45" i="1"/>
  <c r="J44" i="1"/>
  <c r="H44" i="1"/>
  <c r="J42" i="1"/>
  <c r="H42" i="1"/>
  <c r="J41" i="1"/>
  <c r="H41" i="1"/>
  <c r="K40" i="1"/>
  <c r="I40" i="1"/>
  <c r="J37" i="1"/>
  <c r="H37" i="1"/>
  <c r="J36" i="1"/>
  <c r="H36" i="1"/>
  <c r="J35" i="1"/>
  <c r="J34" i="1"/>
  <c r="H34" i="1"/>
  <c r="J33" i="1"/>
  <c r="H33" i="1"/>
  <c r="K32" i="1"/>
  <c r="I32" i="1"/>
  <c r="J31" i="1"/>
  <c r="H31" i="1"/>
  <c r="K30" i="1"/>
  <c r="I30" i="1"/>
  <c r="J29" i="1"/>
  <c r="H29" i="1"/>
  <c r="J28" i="1"/>
  <c r="H28" i="1"/>
  <c r="J27" i="1"/>
  <c r="H27" i="1"/>
  <c r="J26" i="1"/>
  <c r="H26" i="1"/>
  <c r="J25" i="1"/>
  <c r="H25" i="1"/>
  <c r="I24" i="1"/>
  <c r="I23" i="1" s="1"/>
  <c r="J22" i="1"/>
  <c r="H22" i="1"/>
  <c r="K21" i="1"/>
  <c r="I21" i="1"/>
  <c r="J20" i="1"/>
  <c r="H20" i="1"/>
  <c r="J19" i="1"/>
  <c r="H19" i="1"/>
  <c r="K18" i="1"/>
  <c r="I18" i="1"/>
  <c r="J17" i="1"/>
  <c r="H17" i="1"/>
  <c r="J16" i="1"/>
  <c r="H16" i="1"/>
  <c r="J15" i="1"/>
  <c r="H15" i="1"/>
  <c r="K14" i="1"/>
  <c r="I14" i="1"/>
  <c r="J13" i="1"/>
  <c r="J12" i="1" s="1"/>
  <c r="H13" i="1"/>
  <c r="H12" i="1" s="1"/>
  <c r="K12" i="1"/>
  <c r="I12" i="1"/>
  <c r="J11" i="1"/>
  <c r="J10" i="1" s="1"/>
  <c r="K10" i="1"/>
  <c r="I10" i="1"/>
  <c r="H10" i="1"/>
  <c r="J40" i="1" l="1"/>
  <c r="J48" i="1"/>
  <c r="I39" i="1"/>
  <c r="I38" i="1" s="1"/>
  <c r="H14" i="1"/>
  <c r="J43" i="1"/>
  <c r="J18" i="1"/>
  <c r="J21" i="1"/>
  <c r="J32" i="1"/>
  <c r="K39" i="1"/>
  <c r="K38" i="1" s="1"/>
  <c r="J14" i="1"/>
  <c r="J24" i="1"/>
  <c r="J30" i="1"/>
  <c r="F11" i="1"/>
  <c r="G58" i="1"/>
  <c r="H58" i="1" s="1"/>
  <c r="H43" i="1"/>
  <c r="F59" i="1"/>
  <c r="D59" i="1"/>
  <c r="F44" i="1"/>
  <c r="H35" i="1"/>
  <c r="F29" i="1"/>
  <c r="D29" i="1"/>
  <c r="F25" i="1"/>
  <c r="F26" i="1"/>
  <c r="F27" i="1"/>
  <c r="F28" i="1"/>
  <c r="D44" i="1"/>
  <c r="J39" i="1" l="1"/>
  <c r="J38" i="1"/>
  <c r="K63" i="1"/>
  <c r="I63" i="1"/>
  <c r="J23" i="1"/>
  <c r="E40" i="1"/>
  <c r="D28" i="1"/>
  <c r="D25" i="1"/>
  <c r="D26" i="1"/>
  <c r="D27" i="1"/>
  <c r="D13" i="1"/>
  <c r="G24" i="1"/>
  <c r="G23" i="1" s="1"/>
  <c r="E24" i="1"/>
  <c r="E23" i="1" s="1"/>
  <c r="C24" i="1"/>
  <c r="C23" i="1" s="1"/>
  <c r="J63" i="1" l="1"/>
  <c r="H23" i="1"/>
  <c r="H24" i="1"/>
  <c r="F24" i="1"/>
  <c r="D24" i="1"/>
  <c r="G21" i="1"/>
  <c r="H21" i="1" s="1"/>
  <c r="E21" i="1"/>
  <c r="C21" i="1"/>
  <c r="F62" i="1"/>
  <c r="D62" i="1"/>
  <c r="G18" i="1" l="1"/>
  <c r="H18" i="1" s="1"/>
  <c r="F13" i="1"/>
  <c r="G48" i="1"/>
  <c r="H48" i="1" s="1"/>
  <c r="E48" i="1"/>
  <c r="C48" i="1"/>
  <c r="E18" i="1"/>
  <c r="C18" i="1"/>
  <c r="F43" i="1" l="1"/>
  <c r="C40" i="1"/>
  <c r="F60" i="1" l="1"/>
  <c r="D60" i="1"/>
  <c r="F61" i="1"/>
  <c r="D61" i="1"/>
  <c r="E39" i="1"/>
  <c r="E38" i="1" s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7" i="1"/>
  <c r="D47" i="1"/>
  <c r="F46" i="1"/>
  <c r="D46" i="1"/>
  <c r="F45" i="1"/>
  <c r="D45" i="1"/>
  <c r="F42" i="1"/>
  <c r="D42" i="1"/>
  <c r="F41" i="1"/>
  <c r="D41" i="1"/>
  <c r="G40" i="1"/>
  <c r="D40" i="1"/>
  <c r="F37" i="1"/>
  <c r="D37" i="1"/>
  <c r="F36" i="1"/>
  <c r="D36" i="1"/>
  <c r="F35" i="1"/>
  <c r="D35" i="1"/>
  <c r="F34" i="1"/>
  <c r="D34" i="1"/>
  <c r="F33" i="1"/>
  <c r="D33" i="1"/>
  <c r="G32" i="1"/>
  <c r="H32" i="1" s="1"/>
  <c r="E32" i="1"/>
  <c r="C32" i="1"/>
  <c r="F31" i="1"/>
  <c r="D31" i="1"/>
  <c r="G30" i="1"/>
  <c r="H30" i="1" s="1"/>
  <c r="E30" i="1"/>
  <c r="C30" i="1"/>
  <c r="F22" i="1"/>
  <c r="D22" i="1"/>
  <c r="F20" i="1"/>
  <c r="D20" i="1"/>
  <c r="F19" i="1"/>
  <c r="D19" i="1"/>
  <c r="F18" i="1"/>
  <c r="D18" i="1"/>
  <c r="F17" i="1"/>
  <c r="D17" i="1"/>
  <c r="F16" i="1"/>
  <c r="D16" i="1"/>
  <c r="F15" i="1"/>
  <c r="D15" i="1"/>
  <c r="G14" i="1"/>
  <c r="E14" i="1"/>
  <c r="C14" i="1"/>
  <c r="G12" i="1"/>
  <c r="F12" i="1"/>
  <c r="E12" i="1"/>
  <c r="D12" i="1"/>
  <c r="C12" i="1"/>
  <c r="F10" i="1"/>
  <c r="D11" i="1"/>
  <c r="D10" i="1" s="1"/>
  <c r="G10" i="1"/>
  <c r="E10" i="1"/>
  <c r="C10" i="1"/>
  <c r="E63" i="1" l="1"/>
  <c r="F40" i="1"/>
  <c r="H40" i="1"/>
  <c r="D14" i="1"/>
  <c r="F14" i="1"/>
  <c r="D30" i="1"/>
  <c r="F48" i="1"/>
  <c r="D32" i="1"/>
  <c r="C39" i="1"/>
  <c r="C38" i="1" s="1"/>
  <c r="D38" i="1" s="1"/>
  <c r="D48" i="1"/>
  <c r="D23" i="1"/>
  <c r="D21" i="1"/>
  <c r="F32" i="1"/>
  <c r="F58" i="1"/>
  <c r="F30" i="1"/>
  <c r="G39" i="1"/>
  <c r="D43" i="1"/>
  <c r="D58" i="1"/>
  <c r="F21" i="1"/>
  <c r="F23" i="1"/>
  <c r="G38" i="1" l="1"/>
  <c r="G63" i="1" s="1"/>
  <c r="H39" i="1"/>
  <c r="F39" i="1"/>
  <c r="D63" i="1"/>
  <c r="D39" i="1"/>
  <c r="C63" i="1"/>
  <c r="F38" i="1" l="1"/>
  <c r="F63" i="1" s="1"/>
  <c r="H38" i="1"/>
  <c r="H63" i="1" s="1"/>
</calcChain>
</file>

<file path=xl/sharedStrings.xml><?xml version="1.0" encoding="utf-8"?>
<sst xmlns="http://schemas.openxmlformats.org/spreadsheetml/2006/main" count="138" uniqueCount="132">
  <si>
    <t>Наименование 
показателя</t>
  </si>
  <si>
    <t>Код бюджетной классификации Российской Федерации</t>
  </si>
  <si>
    <t>Изменения</t>
  </si>
  <si>
    <t>1</t>
  </si>
  <si>
    <t>2</t>
  </si>
  <si>
    <t>3</t>
  </si>
  <si>
    <t>4</t>
  </si>
  <si>
    <t>5</t>
  </si>
  <si>
    <t>6</t>
  </si>
  <si>
    <t>7</t>
  </si>
  <si>
    <t xml:space="preserve">  НАЛОГОВЫЕ И НЕНАЛОГОВЫЕ ДОХОДЫ</t>
  </si>
  <si>
    <t xml:space="preserve">  НАЛОГИ НА ПРИБЫЛЬ, ДОХОДЫ</t>
  </si>
  <si>
    <t xml:space="preserve">  Налог на доходы физических лиц</t>
  </si>
  <si>
    <t xml:space="preserve">  НАЛОГИ НА ТОВАРЫ (РАБОТЫ, УСЛУГИ), РЕАЛИЗУЕМЫЕ НА ТЕРРИТОРИИ РОССИЙСКОЙ ФЕДЕРАЦИИ</t>
  </si>
  <si>
    <t xml:space="preserve">  Акцизы по подакцизным товарам (продукции), производимым на территории Российской Федерации</t>
  </si>
  <si>
    <t xml:space="preserve">  НАЛОГИ НА СОВОКУПНЫЙ ДОХОД</t>
  </si>
  <si>
    <t xml:space="preserve">  Налог, взимаемый в связи с применением упрощенной системы налогообложения</t>
  </si>
  <si>
    <t xml:space="preserve">  Единый сельскохозяйственный налог</t>
  </si>
  <si>
    <t xml:space="preserve">  Налог, взимаемый в связи с применением патентной системы налогообложения</t>
  </si>
  <si>
    <t xml:space="preserve">  НАЛОГИ НА ИМУЩЕСТВО</t>
  </si>
  <si>
    <t xml:space="preserve">  Налог на имущество физических лиц</t>
  </si>
  <si>
    <t xml:space="preserve">  Земельный налог</t>
  </si>
  <si>
    <t xml:space="preserve">  ГОСУДАРСТВЕННАЯ ПОШЛИНА</t>
  </si>
  <si>
    <t xml:space="preserve">  Государственная пошлина по делам, рассматриваемым в судах общей юрисдикции, мировыми судьями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</si>
  <si>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</si>
  <si>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</si>
  <si>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ПЛАТЕЖИ ПРИ ПОЛЬЗОВАНИИ ПРИРОДНЫМИ РЕСУРСАМИ</t>
  </si>
  <si>
    <t xml:space="preserve">  Плата за негативное воздействие на окружающую среду</t>
  </si>
  <si>
    <t xml:space="preserve">  ДОХОДЫ ОТ ОКАЗАНИЯ ПЛАТНЫХ УСЛУГ И КОМПЕНСАЦИИ ЗАТРАТ ГОСУДАРСТВА</t>
  </si>
  <si>
    <t xml:space="preserve">  Прочие доходы от компенсации затрат бюджетов муниципальных округов</t>
  </si>
  <si>
    <t xml:space="preserve">  ДОХОДЫ ОТ ПРОДАЖИ МАТЕРИАЛЬНЫХ И НЕМАТЕРИАЛЬНЫХ АКТИВОВ</t>
  </si>
  <si>
    <t xml:space="preserve">  ШТРАФЫ, САНКЦИИ, ВОЗМЕЩЕНИЕ УЩЕРБА</t>
  </si>
  <si>
    <t xml:space="preserve">  БЕЗВОЗМЕЗДНЫЕ ПОСТУПЛЕНИЯ</t>
  </si>
  <si>
    <t xml:space="preserve">  БЕЗВОЗМЕЗДНЫЕ ПОСТУПЛЕНИЯ ОТ ДРУГИХ БЮДЖЕТОВ БЮДЖЕТНОЙ СИСТЕМЫ РОССИЙСКОЙ ФЕДЕРАЦИИ</t>
  </si>
  <si>
    <t xml:space="preserve">  Дотации бюджетам бюджетной системы Российской Федерации</t>
  </si>
  <si>
    <t xml:space="preserve">  Дотации бюджетам муниципальных округов на поддержку мер по обеспечению сбалансированности бюджетов</t>
  </si>
  <si>
    <t xml:space="preserve">  Прочие дотации бюджетам муниципальных округов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</si>
  <si>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</si>
  <si>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 бюджетам муниципальных округов</t>
  </si>
  <si>
    <t xml:space="preserve">  Субвенции бюджетам бюджетной системы Российской Федерации</t>
  </si>
  <si>
    <t xml:space="preserve">  Субвенции бюджетам муниципальных округов на выполнение передаваемых полномочий субъектов Российской Федерации</t>
  </si>
  <si>
    <t xml:space="preserve">  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</si>
  <si>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 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</si>
  <si>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</si>
  <si>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</si>
  <si>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 Субвенции бюджетам муниципальных округов на государственную регистрацию актов гражданского состояния</t>
  </si>
  <si>
    <t xml:space="preserve">  Единая субвенция бюджетам муниципальных округов из бюджета субъекта Российской Федерации</t>
  </si>
  <si>
    <t xml:space="preserve">  Прочие субвенции бюджетам муниципальных округов</t>
  </si>
  <si>
    <t xml:space="preserve">  Иные межбюджетные трансферты</t>
  </si>
  <si>
    <t>ВСЕГО ДОХОДОВ</t>
  </si>
  <si>
    <t>х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</si>
  <si>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</si>
  <si>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директоров по воспитанию и взаимодействию с детскими общественными объединениями в общеобразовательных организациях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</si>
  <si>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</si>
  <si>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Прочие межбюджетные транчферты, передаваемые бюджетам муниципальных округов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</si>
  <si>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</si>
  <si>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</si>
  <si>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</si>
  <si>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Доходы от сдачи в аренду имущества, составляющего государственную (муниципальную) казну (за исключением земельных участков)
</t>
  </si>
  <si>
    <t xml:space="preserve"> 000 2 02 25519 14 0000 150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</si>
  <si>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</si>
  <si>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 xml:space="preserve"> 000 2 02 25599 14 0000 150</t>
  </si>
  <si>
    <t xml:space="preserve"> 000 2 02 29999 14 0000 150</t>
  </si>
  <si>
    <t xml:space="preserve"> 000 2 02 10000 00 0000 150</t>
  </si>
  <si>
    <t xml:space="preserve"> 000 2 02 00000 00 0000 000</t>
  </si>
  <si>
    <t xml:space="preserve"> 000 2 00 00000 00 0000 000</t>
  </si>
  <si>
    <t xml:space="preserve"> 000 2 02 15002 14 0000 150</t>
  </si>
  <si>
    <t xml:space="preserve"> 000 2 02 19999 14 0000 150</t>
  </si>
  <si>
    <t xml:space="preserve"> 000 2 02 20000 00 0000 150</t>
  </si>
  <si>
    <t xml:space="preserve"> 000 2 02 30000 00 0000 150</t>
  </si>
  <si>
    <t xml:space="preserve"> 000 2 02 30024 14 0000 150</t>
  </si>
  <si>
    <t xml:space="preserve"> 000 2 02 30029 14 0000 150</t>
  </si>
  <si>
    <t xml:space="preserve"> 000 2 02 35082 14 0000 150</t>
  </si>
  <si>
    <t xml:space="preserve"> 000 2 02 35118 14 0000 150</t>
  </si>
  <si>
    <t xml:space="preserve"> 000 2 02 35120 14 0000 150</t>
  </si>
  <si>
    <t xml:space="preserve"> 000 2 02 35304 14 0000 150</t>
  </si>
  <si>
    <t xml:space="preserve"> 000 2 02 35930 14 0000 150</t>
  </si>
  <si>
    <t xml:space="preserve"> 000 2 02 36900 14 0000 150</t>
  </si>
  <si>
    <t xml:space="preserve"> 000 2 02 39999 14 0000 150</t>
  </si>
  <si>
    <t xml:space="preserve"> 000 2 02 40000 00 0000 150</t>
  </si>
  <si>
    <t xml:space="preserve"> 000 2 02 45303 14 0000 150</t>
  </si>
  <si>
    <t>000 2 02 45179 14 0000 150</t>
  </si>
  <si>
    <t>000 2 02 49999 14 0000 150</t>
  </si>
  <si>
    <t xml:space="preserve"> 000 1 00 00000 00 0000 000</t>
  </si>
  <si>
    <t xml:space="preserve"> 000 1 01 00000 00 0000 000</t>
  </si>
  <si>
    <t xml:space="preserve"> 000 1 01 02000 01 0000 110</t>
  </si>
  <si>
    <t xml:space="preserve"> 000 1 03 00000 00 0000 000</t>
  </si>
  <si>
    <t xml:space="preserve"> 000 1 03 02000 01 0000 110</t>
  </si>
  <si>
    <t xml:space="preserve"> 000 1 05 00000 00 0000 000</t>
  </si>
  <si>
    <t xml:space="preserve"> 000 1 05 01000 00 0000 110</t>
  </si>
  <si>
    <t xml:space="preserve"> 000 1 05 03000 01 0000 110</t>
  </si>
  <si>
    <t xml:space="preserve"> 000 1 05 04000 02 0000 110</t>
  </si>
  <si>
    <t xml:space="preserve"> 000 1 06 00000 00 0000 000</t>
  </si>
  <si>
    <t xml:space="preserve"> 000 1 06 01000 00 0000 110</t>
  </si>
  <si>
    <t xml:space="preserve"> 000 1 06 06000 00 0000 110</t>
  </si>
  <si>
    <t xml:space="preserve"> 000 1 08 00000 00 0000 000</t>
  </si>
  <si>
    <t xml:space="preserve"> 000 1 08 03000 01 0000 110</t>
  </si>
  <si>
    <t xml:space="preserve"> 000 1 11 00000 00 0000 000</t>
  </si>
  <si>
    <t xml:space="preserve"> 000 1 11 05000 00 0000 120</t>
  </si>
  <si>
    <t xml:space="preserve"> 000 1 11 05010 00 0000 120</t>
  </si>
  <si>
    <t xml:space="preserve"> 000 1 11 05020 00 0000 120</t>
  </si>
  <si>
    <t xml:space="preserve"> 000 1 11 05030 00 0000 120</t>
  </si>
  <si>
    <t xml:space="preserve"> 000 1 11 05070 00 0000 120</t>
  </si>
  <si>
    <t xml:space="preserve"> 000 1 12 00000 00 0000 000</t>
  </si>
  <si>
    <t xml:space="preserve"> 000 1 12 01000 01 0000 120</t>
  </si>
  <si>
    <t xml:space="preserve"> 000 1 13 00000 00 0000 000</t>
  </si>
  <si>
    <t xml:space="preserve"> 000 1 14 00000 00 0000 000</t>
  </si>
  <si>
    <t xml:space="preserve"> 000 1 14 06000 00 0000 430</t>
  </si>
  <si>
    <t xml:space="preserve"> 000 1 16 00000 00 0000 000</t>
  </si>
  <si>
    <t>000 2 02 20077 14 0000 150</t>
  </si>
  <si>
    <t>000 1 11 09040 00 0000 120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</si>
  <si>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 автономных учреждений)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</si>
  <si>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</si>
  <si>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000 2 02 45050 14 0000 150</t>
  </si>
  <si>
    <t xml:space="preserve"> 000 1 13 01000 14 0000 130</t>
  </si>
  <si>
    <t xml:space="preserve"> 000 1 13 02000 14 0000 130</t>
  </si>
  <si>
    <t xml:space="preserve">  Прочие доходы от оказания платных услуг (работ)</t>
  </si>
  <si>
    <t>Субсидии бюджетам муниципальных округов на поддержку отрасли культуры</t>
  </si>
  <si>
    <t>Аналитическая таблица по доходам бюджета Пограничного муниципального округа с учетом принятых изменений в муниципальный правовой акт Пограничного муниципального округа "О бюджете Пограничного муниципального округа на 2025 год и плановый период 2026 и 2027 годов" в 2025 году</t>
  </si>
  <si>
    <t xml:space="preserve">Утвержденный бюджет 2025 года МПА от 29.11.2024 № 240-МПА, первоначальный </t>
  </si>
  <si>
    <t>(рублей)</t>
  </si>
  <si>
    <t>8</t>
  </si>
  <si>
    <t>9</t>
  </si>
  <si>
    <t>10</t>
  </si>
  <si>
    <t>11</t>
  </si>
  <si>
    <t>Изменение № 1                                                            редакция от 28.02.2025 № 250 -МПА</t>
  </si>
  <si>
    <t>Уточненный бюджет 2025 года</t>
  </si>
  <si>
    <t>Субсидии бюджетам муниципальных округов на софинансирование капитальных вложений в объекты муниципальной собственности</t>
  </si>
  <si>
    <t>Изменение № 2                                                                редакция от 30.05.2025 № 262-МПА</t>
  </si>
  <si>
    <t>Изменение № 3                                                           редакция от 29.09.2025 № 1-МПА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</si>
  <si>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</si>
  <si>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Изменение № 4                                                                редакция от 18.12.2025 № 12-МПА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</si>
</sst>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2" fillId="0" borderId="0">
      <alignment horizontal="left"/>
    </xf>
    <xf numFmtId="49" fontId="2" fillId="0" borderId="0"/>
    <xf numFmtId="0" fontId="4" fillId="0" borderId="0"/>
    <xf numFmtId="0" fontId="5" fillId="0" borderId="0"/>
    <xf numFmtId="0" fontId="8" fillId="0" borderId="0"/>
    <xf numFmtId="49" fontId="2" fillId="0" borderId="1">
      <alignment horizontal="center" vertical="center" wrapText="1"/>
    </xf>
    <xf numFmtId="49" fontId="2" fillId="0" borderId="4">
      <alignment horizontal="center" vertical="center" wrapText="1"/>
    </xf>
    <xf numFmtId="49" fontId="2" fillId="0" borderId="10">
      <alignment horizontal="center" vertical="center" wrapText="1"/>
    </xf>
    <xf numFmtId="0" fontId="2" fillId="0" borderId="12">
      <alignment horizontal="left" wrapText="1" indent="2"/>
    </xf>
    <xf numFmtId="49" fontId="2" fillId="0" borderId="1">
      <alignment horizontal="center"/>
    </xf>
    <xf numFmtId="4" fontId="2" fillId="0" borderId="1">
      <alignment horizontal="right"/>
    </xf>
    <xf numFmtId="0" fontId="2" fillId="0" borderId="14">
      <alignment horizontal="left" wrapText="1"/>
    </xf>
    <xf numFmtId="49" fontId="2" fillId="0" borderId="15">
      <alignment horizontal="center"/>
    </xf>
    <xf numFmtId="0" fontId="2" fillId="0" borderId="0"/>
    <xf numFmtId="0" fontId="2" fillId="2" borderId="0"/>
    <xf numFmtId="0" fontId="1" fillId="0" borderId="0"/>
  </cellStyleXfs>
  <cellXfs count="45">
    <xf numFmtId="0" fontId="0" fillId="0" borderId="0" xfId="0"/>
    <xf numFmtId="0" fontId="3" fillId="0" borderId="0" xfId="1" applyNumberFormat="1" applyFont="1" applyFill="1" applyBorder="1" applyProtection="1">
      <alignment horizontal="left"/>
    </xf>
    <xf numFmtId="49" fontId="3" fillId="0" borderId="0" xfId="2" applyNumberFormat="1" applyFont="1" applyFill="1" applyBorder="1" applyProtection="1"/>
    <xf numFmtId="0" fontId="3" fillId="0" borderId="0" xfId="3" applyNumberFormat="1" applyFont="1" applyFill="1" applyBorder="1" applyProtection="1"/>
    <xf numFmtId="0" fontId="3" fillId="0" borderId="0" xfId="4" applyNumberFormat="1" applyFont="1" applyFill="1" applyBorder="1" applyProtection="1"/>
    <xf numFmtId="0" fontId="6" fillId="0" borderId="0" xfId="0" applyFont="1" applyFill="1" applyBorder="1" applyProtection="1">
      <protection locked="0"/>
    </xf>
    <xf numFmtId="0" fontId="9" fillId="0" borderId="0" xfId="5" applyNumberFormat="1" applyFont="1" applyFill="1" applyBorder="1" applyProtection="1"/>
    <xf numFmtId="0" fontId="3" fillId="0" borderId="0" xfId="4" applyNumberFormat="1" applyFont="1" applyFill="1" applyProtection="1"/>
    <xf numFmtId="0" fontId="6" fillId="0" borderId="0" xfId="0" applyFont="1" applyFill="1" applyProtection="1">
      <protection locked="0"/>
    </xf>
    <xf numFmtId="0" fontId="6" fillId="0" borderId="9" xfId="0" applyFont="1" applyFill="1" applyBorder="1" applyAlignment="1">
      <alignment horizontal="center" vertical="center" wrapText="1"/>
    </xf>
    <xf numFmtId="49" fontId="3" fillId="0" borderId="2" xfId="6" applyNumberFormat="1" applyFont="1" applyFill="1" applyBorder="1" applyProtection="1">
      <alignment horizontal="center" vertical="center" wrapText="1"/>
    </xf>
    <xf numFmtId="49" fontId="3" fillId="0" borderId="11" xfId="8" applyNumberFormat="1" applyFont="1" applyFill="1" applyBorder="1" applyProtection="1">
      <alignment horizontal="center" vertical="center" wrapText="1"/>
    </xf>
    <xf numFmtId="49" fontId="3" fillId="0" borderId="2" xfId="8" applyNumberFormat="1" applyFont="1" applyFill="1" applyBorder="1" applyProtection="1">
      <alignment horizontal="center" vertical="center" wrapText="1"/>
    </xf>
    <xf numFmtId="49" fontId="9" fillId="0" borderId="2" xfId="10" applyNumberFormat="1" applyFont="1" applyFill="1" applyBorder="1" applyProtection="1">
      <alignment horizontal="center"/>
    </xf>
    <xf numFmtId="4" fontId="9" fillId="0" borderId="11" xfId="11" applyNumberFormat="1" applyFont="1" applyFill="1" applyBorder="1" applyProtection="1">
      <alignment horizontal="right"/>
    </xf>
    <xf numFmtId="4" fontId="9" fillId="0" borderId="2" xfId="11" applyNumberFormat="1" applyFont="1" applyFill="1" applyBorder="1" applyProtection="1">
      <alignment horizontal="right"/>
    </xf>
    <xf numFmtId="0" fontId="9" fillId="0" borderId="0" xfId="4" applyNumberFormat="1" applyFont="1" applyFill="1" applyProtection="1"/>
    <xf numFmtId="0" fontId="10" fillId="0" borderId="0" xfId="0" applyFont="1" applyFill="1" applyProtection="1">
      <protection locked="0"/>
    </xf>
    <xf numFmtId="49" fontId="3" fillId="0" borderId="2" xfId="10" applyNumberFormat="1" applyFont="1" applyFill="1" applyBorder="1" applyProtection="1">
      <alignment horizontal="center"/>
    </xf>
    <xf numFmtId="4" fontId="9" fillId="0" borderId="8" xfId="11" applyNumberFormat="1" applyFont="1" applyFill="1" applyBorder="1" applyProtection="1">
      <alignment horizontal="right"/>
    </xf>
    <xf numFmtId="4" fontId="9" fillId="0" borderId="4" xfId="11" applyNumberFormat="1" applyFont="1" applyFill="1" applyBorder="1" applyProtection="1">
      <alignment horizontal="right"/>
    </xf>
    <xf numFmtId="4" fontId="3" fillId="0" borderId="13" xfId="11" applyNumberFormat="1" applyFont="1" applyFill="1" applyBorder="1" applyProtection="1">
      <alignment horizontal="right"/>
    </xf>
    <xf numFmtId="4" fontId="3" fillId="0" borderId="1" xfId="11" applyNumberFormat="1" applyFont="1" applyFill="1" applyProtection="1">
      <alignment horizontal="right"/>
    </xf>
    <xf numFmtId="4" fontId="9" fillId="0" borderId="13" xfId="11" applyNumberFormat="1" applyFont="1" applyFill="1" applyBorder="1" applyProtection="1">
      <alignment horizontal="right"/>
    </xf>
    <xf numFmtId="4" fontId="9" fillId="0" borderId="1" xfId="11" applyNumberFormat="1" applyFont="1" applyFill="1" applyProtection="1">
      <alignment horizontal="right"/>
    </xf>
    <xf numFmtId="0" fontId="9" fillId="0" borderId="2" xfId="12" applyNumberFormat="1" applyFont="1" applyFill="1" applyBorder="1" applyAlignment="1" applyProtection="1">
      <alignment horizontal="left" wrapText="1" indent="2"/>
    </xf>
    <xf numFmtId="49" fontId="9" fillId="0" borderId="2" xfId="13" applyNumberFormat="1" applyFont="1" applyFill="1" applyBorder="1" applyProtection="1">
      <alignment horizontal="center"/>
    </xf>
    <xf numFmtId="0" fontId="3" fillId="0" borderId="0" xfId="14" applyNumberFormat="1" applyFont="1" applyFill="1" applyProtection="1"/>
    <xf numFmtId="0" fontId="3" fillId="0" borderId="0" xfId="15" applyNumberFormat="1" applyFont="1" applyFill="1" applyProtection="1"/>
    <xf numFmtId="0" fontId="9" fillId="0" borderId="2" xfId="9" applyNumberFormat="1" applyFont="1" applyFill="1" applyBorder="1" applyAlignment="1" applyProtection="1">
      <alignment vertical="center" wrapText="1"/>
    </xf>
    <xf numFmtId="0" fontId="3" fillId="0" borderId="2" xfId="9" applyNumberFormat="1" applyFont="1" applyFill="1" applyBorder="1" applyAlignment="1" applyProtection="1">
      <alignment vertical="center" wrapText="1"/>
    </xf>
    <xf numFmtId="49" fontId="3" fillId="0" borderId="2" xfId="10" applyNumberFormat="1" applyFont="1" applyFill="1" applyBorder="1" applyAlignment="1" applyProtection="1">
      <alignment horizontal="center"/>
    </xf>
    <xf numFmtId="0" fontId="3" fillId="0" borderId="2" xfId="9" applyNumberFormat="1" applyFont="1" applyFill="1" applyBorder="1" applyAlignment="1" applyProtection="1">
      <alignment horizontal="left" vertical="center" wrapText="1"/>
    </xf>
    <xf numFmtId="0" fontId="3" fillId="0" borderId="0" xfId="3" applyNumberFormat="1" applyFont="1" applyFill="1" applyBorder="1" applyAlignment="1" applyProtection="1">
      <alignment horizontal="right"/>
    </xf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7" fillId="0" borderId="0" xfId="4" applyNumberFormat="1" applyFont="1" applyFill="1" applyBorder="1" applyAlignment="1" applyProtection="1">
      <alignment horizontal="center" wrapText="1"/>
    </xf>
    <xf numFmtId="49" fontId="3" fillId="0" borderId="2" xfId="6" applyNumberFormat="1" applyFont="1" applyFill="1" applyBorder="1" applyAlignment="1" applyProtection="1">
      <alignment horizontal="center" vertical="center" wrapText="1"/>
    </xf>
    <xf numFmtId="49" fontId="3" fillId="0" borderId="2" xfId="6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3" fillId="0" borderId="3" xfId="6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17">
    <cellStyle name="xl22" xfId="5"/>
    <cellStyle name="xl24" xfId="1"/>
    <cellStyle name="xl25" xfId="14"/>
    <cellStyle name="xl26" xfId="4"/>
    <cellStyle name="xl27" xfId="3"/>
    <cellStyle name="xl28" xfId="6"/>
    <cellStyle name="xl29" xfId="12"/>
    <cellStyle name="xl31" xfId="9"/>
    <cellStyle name="xl40" xfId="2"/>
    <cellStyle name="xl41" xfId="13"/>
    <cellStyle name="xl43" xfId="10"/>
    <cellStyle name="xl44" xfId="7"/>
    <cellStyle name="xl45" xfId="8"/>
    <cellStyle name="xl46" xfId="11"/>
    <cellStyle name="xl47" xfId="15"/>
    <cellStyle name="Обычный" xfId="0" builtinId="0"/>
    <cellStyle name="Обычный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view="pageBreakPreview" zoomScaleNormal="100" zoomScaleSheetLayoutView="100" workbookViewId="0">
      <selection activeCell="I50" sqref="I50"/>
    </sheetView>
  </sheetViews>
  <sheetFormatPr defaultColWidth="9.125" defaultRowHeight="12.75" x14ac:dyDescent="0.2"/>
  <cols>
    <col min="1" max="1" width="50.875" style="8" customWidth="1"/>
    <col min="2" max="2" width="21.875" style="8" customWidth="1"/>
    <col min="3" max="3" width="14.125" style="8" customWidth="1"/>
    <col min="4" max="4" width="13.5" style="8" customWidth="1"/>
    <col min="5" max="5" width="17.875" style="8" customWidth="1"/>
    <col min="6" max="8" width="13.5" style="8" customWidth="1"/>
    <col min="9" max="9" width="17.875" style="8" customWidth="1"/>
    <col min="10" max="11" width="13.5" style="8" customWidth="1"/>
    <col min="12" max="12" width="9.125" style="8" customWidth="1"/>
    <col min="13" max="16384" width="9.125" style="8"/>
  </cols>
  <sheetData>
    <row r="1" spans="1:12" s="5" customFormat="1" ht="14.1" customHeight="1" x14ac:dyDescent="0.2">
      <c r="A1" s="1"/>
      <c r="B1" s="2"/>
      <c r="C1" s="2"/>
      <c r="D1" s="2"/>
      <c r="E1" s="3"/>
      <c r="F1" s="3"/>
      <c r="G1" s="3"/>
      <c r="H1" s="2"/>
      <c r="I1" s="3"/>
      <c r="J1" s="3"/>
      <c r="K1" s="3"/>
      <c r="L1" s="4"/>
    </row>
    <row r="2" spans="1:12" s="5" customFormat="1" ht="29.25" customHeight="1" x14ac:dyDescent="0.25">
      <c r="A2" s="38" t="s">
        <v>118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4"/>
    </row>
    <row r="3" spans="1:12" s="5" customFormat="1" ht="12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</row>
    <row r="4" spans="1:12" s="5" customFormat="1" ht="24.75" customHeight="1" x14ac:dyDescent="0.2">
      <c r="A4" s="6"/>
      <c r="B4" s="1"/>
      <c r="C4" s="2"/>
      <c r="D4" s="2"/>
      <c r="E4" s="2"/>
      <c r="F4" s="2"/>
      <c r="G4" s="3"/>
      <c r="H4" s="2"/>
      <c r="I4" s="2"/>
      <c r="J4" s="2"/>
      <c r="K4" s="33" t="s">
        <v>120</v>
      </c>
      <c r="L4" s="4"/>
    </row>
    <row r="5" spans="1:12" s="5" customFormat="1" ht="11.45" customHeight="1" x14ac:dyDescent="0.2">
      <c r="A5" s="39" t="s">
        <v>0</v>
      </c>
      <c r="B5" s="39" t="s">
        <v>1</v>
      </c>
      <c r="C5" s="42" t="s">
        <v>119</v>
      </c>
      <c r="D5" s="34" t="s">
        <v>125</v>
      </c>
      <c r="E5" s="35"/>
      <c r="F5" s="34" t="s">
        <v>128</v>
      </c>
      <c r="G5" s="35"/>
      <c r="H5" s="34" t="s">
        <v>129</v>
      </c>
      <c r="I5" s="35"/>
      <c r="J5" s="34" t="s">
        <v>131</v>
      </c>
      <c r="K5" s="35"/>
      <c r="L5" s="7"/>
    </row>
    <row r="6" spans="1:12" ht="27.75" customHeight="1" x14ac:dyDescent="0.2">
      <c r="A6" s="40"/>
      <c r="B6" s="40"/>
      <c r="C6" s="43"/>
      <c r="D6" s="36"/>
      <c r="E6" s="37"/>
      <c r="F6" s="36"/>
      <c r="G6" s="37"/>
      <c r="H6" s="36"/>
      <c r="I6" s="37"/>
      <c r="J6" s="36"/>
      <c r="K6" s="37"/>
      <c r="L6" s="7"/>
    </row>
    <row r="7" spans="1:12" ht="45.75" customHeight="1" x14ac:dyDescent="0.2">
      <c r="A7" s="41"/>
      <c r="B7" s="41"/>
      <c r="C7" s="44"/>
      <c r="D7" s="9" t="s">
        <v>2</v>
      </c>
      <c r="E7" s="9" t="s">
        <v>126</v>
      </c>
      <c r="F7" s="9" t="s">
        <v>2</v>
      </c>
      <c r="G7" s="9" t="s">
        <v>126</v>
      </c>
      <c r="H7" s="9" t="s">
        <v>2</v>
      </c>
      <c r="I7" s="9" t="s">
        <v>126</v>
      </c>
      <c r="J7" s="9" t="s">
        <v>2</v>
      </c>
      <c r="K7" s="9" t="s">
        <v>126</v>
      </c>
      <c r="L7" s="7"/>
    </row>
    <row r="8" spans="1:12" ht="11.45" customHeight="1" x14ac:dyDescent="0.2">
      <c r="A8" s="10" t="s">
        <v>3</v>
      </c>
      <c r="B8" s="10" t="s">
        <v>4</v>
      </c>
      <c r="C8" s="11" t="s">
        <v>5</v>
      </c>
      <c r="D8" s="12" t="s">
        <v>6</v>
      </c>
      <c r="E8" s="12" t="s">
        <v>7</v>
      </c>
      <c r="F8" s="12" t="s">
        <v>8</v>
      </c>
      <c r="G8" s="12" t="s">
        <v>9</v>
      </c>
      <c r="H8" s="12" t="s">
        <v>121</v>
      </c>
      <c r="I8" s="12" t="s">
        <v>122</v>
      </c>
      <c r="J8" s="12" t="s">
        <v>123</v>
      </c>
      <c r="K8" s="12" t="s">
        <v>124</v>
      </c>
      <c r="L8" s="7"/>
    </row>
    <row r="9" spans="1:12" s="17" customFormat="1" x14ac:dyDescent="0.2">
      <c r="A9" s="29" t="s">
        <v>10</v>
      </c>
      <c r="B9" s="13" t="s">
        <v>83</v>
      </c>
      <c r="C9" s="14">
        <f t="shared" ref="C9:K9" si="0">C10+C12+C14+C18+C21+C23+C30+C32+C35+C37</f>
        <v>517463053</v>
      </c>
      <c r="D9" s="15">
        <f t="shared" si="0"/>
        <v>0</v>
      </c>
      <c r="E9" s="15">
        <f t="shared" si="0"/>
        <v>517463053</v>
      </c>
      <c r="F9" s="15">
        <f t="shared" si="0"/>
        <v>-11402322</v>
      </c>
      <c r="G9" s="15">
        <f t="shared" si="0"/>
        <v>506060731</v>
      </c>
      <c r="H9" s="15">
        <f t="shared" si="0"/>
        <v>0</v>
      </c>
      <c r="I9" s="15">
        <f t="shared" si="0"/>
        <v>506060731</v>
      </c>
      <c r="J9" s="15">
        <f t="shared" si="0"/>
        <v>19504800</v>
      </c>
      <c r="K9" s="15">
        <f t="shared" si="0"/>
        <v>525565531</v>
      </c>
      <c r="L9" s="16"/>
    </row>
    <row r="10" spans="1:12" x14ac:dyDescent="0.2">
      <c r="A10" s="30" t="s">
        <v>11</v>
      </c>
      <c r="B10" s="18" t="s">
        <v>84</v>
      </c>
      <c r="C10" s="19">
        <f>C11</f>
        <v>462879053</v>
      </c>
      <c r="D10" s="20">
        <f t="shared" ref="D10:K10" si="1">D11</f>
        <v>0</v>
      </c>
      <c r="E10" s="20">
        <f t="shared" si="1"/>
        <v>462879053</v>
      </c>
      <c r="F10" s="20">
        <f t="shared" si="1"/>
        <v>-12530322</v>
      </c>
      <c r="G10" s="20">
        <f t="shared" si="1"/>
        <v>450348731</v>
      </c>
      <c r="H10" s="20">
        <f t="shared" si="1"/>
        <v>0</v>
      </c>
      <c r="I10" s="20">
        <f t="shared" si="1"/>
        <v>450348731</v>
      </c>
      <c r="J10" s="20">
        <f t="shared" si="1"/>
        <v>0</v>
      </c>
      <c r="K10" s="20">
        <f t="shared" si="1"/>
        <v>450348731</v>
      </c>
      <c r="L10" s="7"/>
    </row>
    <row r="11" spans="1:12" x14ac:dyDescent="0.2">
      <c r="A11" s="30" t="s">
        <v>12</v>
      </c>
      <c r="B11" s="18" t="s">
        <v>85</v>
      </c>
      <c r="C11" s="21">
        <v>462879053</v>
      </c>
      <c r="D11" s="22">
        <f>0</f>
        <v>0</v>
      </c>
      <c r="E11" s="22">
        <v>462879053</v>
      </c>
      <c r="F11" s="22">
        <f>G11-E11</f>
        <v>-12530322</v>
      </c>
      <c r="G11" s="22">
        <v>450348731</v>
      </c>
      <c r="H11" s="22">
        <f>I11-G11</f>
        <v>0</v>
      </c>
      <c r="I11" s="22">
        <v>450348731</v>
      </c>
      <c r="J11" s="22">
        <f>K11-I11</f>
        <v>0</v>
      </c>
      <c r="K11" s="22">
        <v>450348731</v>
      </c>
      <c r="L11" s="7"/>
    </row>
    <row r="12" spans="1:12" ht="25.5" x14ac:dyDescent="0.2">
      <c r="A12" s="30" t="s">
        <v>13</v>
      </c>
      <c r="B12" s="18" t="s">
        <v>86</v>
      </c>
      <c r="C12" s="23">
        <f>C13</f>
        <v>13770000</v>
      </c>
      <c r="D12" s="24">
        <f t="shared" ref="D12:K12" si="2">D13</f>
        <v>0</v>
      </c>
      <c r="E12" s="24">
        <f t="shared" si="2"/>
        <v>13770000</v>
      </c>
      <c r="F12" s="24">
        <f t="shared" si="2"/>
        <v>0</v>
      </c>
      <c r="G12" s="24">
        <f t="shared" si="2"/>
        <v>13770000</v>
      </c>
      <c r="H12" s="24">
        <f t="shared" si="2"/>
        <v>0</v>
      </c>
      <c r="I12" s="24">
        <f t="shared" si="2"/>
        <v>13770000</v>
      </c>
      <c r="J12" s="24">
        <f t="shared" si="2"/>
        <v>770000</v>
      </c>
      <c r="K12" s="24">
        <f t="shared" si="2"/>
        <v>14540000</v>
      </c>
      <c r="L12" s="7"/>
    </row>
    <row r="13" spans="1:12" ht="25.5" x14ac:dyDescent="0.2">
      <c r="A13" s="30" t="s">
        <v>14</v>
      </c>
      <c r="B13" s="18" t="s">
        <v>87</v>
      </c>
      <c r="C13" s="21">
        <v>13770000</v>
      </c>
      <c r="D13" s="22">
        <f>E13-C13</f>
        <v>0</v>
      </c>
      <c r="E13" s="22">
        <v>13770000</v>
      </c>
      <c r="F13" s="22">
        <f>G13-E13</f>
        <v>0</v>
      </c>
      <c r="G13" s="22">
        <v>13770000</v>
      </c>
      <c r="H13" s="22">
        <f>I13-G13</f>
        <v>0</v>
      </c>
      <c r="I13" s="22">
        <v>13770000</v>
      </c>
      <c r="J13" s="22">
        <f>K13-I13</f>
        <v>770000</v>
      </c>
      <c r="K13" s="22">
        <v>14540000</v>
      </c>
      <c r="L13" s="7"/>
    </row>
    <row r="14" spans="1:12" x14ac:dyDescent="0.2">
      <c r="A14" s="30" t="s">
        <v>15</v>
      </c>
      <c r="B14" s="18" t="s">
        <v>88</v>
      </c>
      <c r="C14" s="23">
        <f t="shared" ref="C14:K14" si="3">C15+C16+C17</f>
        <v>5410000</v>
      </c>
      <c r="D14" s="24">
        <f t="shared" si="3"/>
        <v>0</v>
      </c>
      <c r="E14" s="24">
        <f t="shared" si="3"/>
        <v>5410000</v>
      </c>
      <c r="F14" s="24">
        <f t="shared" si="3"/>
        <v>0</v>
      </c>
      <c r="G14" s="24">
        <f t="shared" si="3"/>
        <v>5410000</v>
      </c>
      <c r="H14" s="24">
        <f t="shared" si="3"/>
        <v>0</v>
      </c>
      <c r="I14" s="24">
        <f t="shared" si="3"/>
        <v>5410000</v>
      </c>
      <c r="J14" s="24">
        <f t="shared" si="3"/>
        <v>3887800</v>
      </c>
      <c r="K14" s="24">
        <f t="shared" si="3"/>
        <v>9297800</v>
      </c>
      <c r="L14" s="7"/>
    </row>
    <row r="15" spans="1:12" ht="25.5" x14ac:dyDescent="0.2">
      <c r="A15" s="30" t="s">
        <v>16</v>
      </c>
      <c r="B15" s="18" t="s">
        <v>89</v>
      </c>
      <c r="C15" s="21">
        <v>925000</v>
      </c>
      <c r="D15" s="22">
        <f>E15-C15</f>
        <v>0</v>
      </c>
      <c r="E15" s="22">
        <v>925000</v>
      </c>
      <c r="F15" s="22">
        <f>G15-E15</f>
        <v>0</v>
      </c>
      <c r="G15" s="22">
        <v>925000</v>
      </c>
      <c r="H15" s="22">
        <f>I15-G15</f>
        <v>0</v>
      </c>
      <c r="I15" s="22">
        <v>925000</v>
      </c>
      <c r="J15" s="22">
        <f>K15-I15</f>
        <v>375000</v>
      </c>
      <c r="K15" s="22">
        <v>1300000</v>
      </c>
      <c r="L15" s="7"/>
    </row>
    <row r="16" spans="1:12" ht="20.25" customHeight="1" x14ac:dyDescent="0.2">
      <c r="A16" s="30" t="s">
        <v>17</v>
      </c>
      <c r="B16" s="18" t="s">
        <v>90</v>
      </c>
      <c r="C16" s="21">
        <v>1189000</v>
      </c>
      <c r="D16" s="22">
        <f t="shared" ref="D16:F62" si="4">E16-C16</f>
        <v>0</v>
      </c>
      <c r="E16" s="22">
        <v>1189000</v>
      </c>
      <c r="F16" s="22">
        <f t="shared" si="4"/>
        <v>0</v>
      </c>
      <c r="G16" s="22">
        <v>1189000</v>
      </c>
      <c r="H16" s="22">
        <f t="shared" ref="H16:H62" si="5">I16-G16</f>
        <v>0</v>
      </c>
      <c r="I16" s="22">
        <v>1189000</v>
      </c>
      <c r="J16" s="22">
        <f t="shared" ref="J16:J38" si="6">K16-I16</f>
        <v>2323800</v>
      </c>
      <c r="K16" s="22">
        <v>3512800</v>
      </c>
      <c r="L16" s="7"/>
    </row>
    <row r="17" spans="1:12" ht="28.5" customHeight="1" x14ac:dyDescent="0.2">
      <c r="A17" s="30" t="s">
        <v>18</v>
      </c>
      <c r="B17" s="18" t="s">
        <v>91</v>
      </c>
      <c r="C17" s="21">
        <v>3296000</v>
      </c>
      <c r="D17" s="22">
        <f t="shared" si="4"/>
        <v>0</v>
      </c>
      <c r="E17" s="22">
        <v>3296000</v>
      </c>
      <c r="F17" s="22">
        <f t="shared" si="4"/>
        <v>0</v>
      </c>
      <c r="G17" s="22">
        <v>3296000</v>
      </c>
      <c r="H17" s="22">
        <f t="shared" si="5"/>
        <v>0</v>
      </c>
      <c r="I17" s="22">
        <v>3296000</v>
      </c>
      <c r="J17" s="22">
        <f t="shared" si="6"/>
        <v>1189000</v>
      </c>
      <c r="K17" s="22">
        <v>4485000</v>
      </c>
      <c r="L17" s="7"/>
    </row>
    <row r="18" spans="1:12" x14ac:dyDescent="0.2">
      <c r="A18" s="30" t="s">
        <v>19</v>
      </c>
      <c r="B18" s="18" t="s">
        <v>92</v>
      </c>
      <c r="C18" s="23">
        <f>C19+C20</f>
        <v>14279000</v>
      </c>
      <c r="D18" s="24">
        <f t="shared" si="4"/>
        <v>0</v>
      </c>
      <c r="E18" s="24">
        <f>E19+E20</f>
        <v>14279000</v>
      </c>
      <c r="F18" s="24">
        <f t="shared" si="4"/>
        <v>0</v>
      </c>
      <c r="G18" s="24">
        <f>G19+G20</f>
        <v>14279000</v>
      </c>
      <c r="H18" s="24">
        <f t="shared" si="5"/>
        <v>0</v>
      </c>
      <c r="I18" s="24">
        <f>I19+I20</f>
        <v>14279000</v>
      </c>
      <c r="J18" s="24">
        <f t="shared" si="6"/>
        <v>400000</v>
      </c>
      <c r="K18" s="24">
        <f>K19+K20</f>
        <v>14679000</v>
      </c>
      <c r="L18" s="7"/>
    </row>
    <row r="19" spans="1:12" x14ac:dyDescent="0.2">
      <c r="A19" s="30" t="s">
        <v>20</v>
      </c>
      <c r="B19" s="18" t="s">
        <v>93</v>
      </c>
      <c r="C19" s="21">
        <v>3400000</v>
      </c>
      <c r="D19" s="22">
        <f t="shared" si="4"/>
        <v>0</v>
      </c>
      <c r="E19" s="22">
        <v>3400000</v>
      </c>
      <c r="F19" s="22">
        <f t="shared" si="4"/>
        <v>0</v>
      </c>
      <c r="G19" s="22">
        <v>3400000</v>
      </c>
      <c r="H19" s="22">
        <f t="shared" si="5"/>
        <v>0</v>
      </c>
      <c r="I19" s="22">
        <v>3400000</v>
      </c>
      <c r="J19" s="22">
        <f t="shared" si="6"/>
        <v>400000</v>
      </c>
      <c r="K19" s="22">
        <v>3800000</v>
      </c>
      <c r="L19" s="7"/>
    </row>
    <row r="20" spans="1:12" x14ac:dyDescent="0.2">
      <c r="A20" s="30" t="s">
        <v>21</v>
      </c>
      <c r="B20" s="18" t="s">
        <v>94</v>
      </c>
      <c r="C20" s="21">
        <v>10879000</v>
      </c>
      <c r="D20" s="22">
        <f t="shared" si="4"/>
        <v>0</v>
      </c>
      <c r="E20" s="22">
        <v>10879000</v>
      </c>
      <c r="F20" s="22">
        <f t="shared" si="4"/>
        <v>0</v>
      </c>
      <c r="G20" s="22">
        <v>10879000</v>
      </c>
      <c r="H20" s="22">
        <f t="shared" si="5"/>
        <v>0</v>
      </c>
      <c r="I20" s="22">
        <v>10879000</v>
      </c>
      <c r="J20" s="22">
        <f t="shared" si="6"/>
        <v>0</v>
      </c>
      <c r="K20" s="22">
        <v>10879000</v>
      </c>
      <c r="L20" s="7"/>
    </row>
    <row r="21" spans="1:12" x14ac:dyDescent="0.2">
      <c r="A21" s="30" t="s">
        <v>22</v>
      </c>
      <c r="B21" s="18" t="s">
        <v>95</v>
      </c>
      <c r="C21" s="23">
        <f>C22</f>
        <v>2500000</v>
      </c>
      <c r="D21" s="24">
        <f t="shared" si="4"/>
        <v>0</v>
      </c>
      <c r="E21" s="24">
        <f>E22</f>
        <v>2500000</v>
      </c>
      <c r="F21" s="24">
        <f t="shared" si="4"/>
        <v>0</v>
      </c>
      <c r="G21" s="24">
        <f>G22</f>
        <v>2500000</v>
      </c>
      <c r="H21" s="24">
        <f t="shared" si="5"/>
        <v>0</v>
      </c>
      <c r="I21" s="24">
        <f>I22</f>
        <v>2500000</v>
      </c>
      <c r="J21" s="24">
        <f t="shared" si="6"/>
        <v>6700000</v>
      </c>
      <c r="K21" s="24">
        <f>K22</f>
        <v>9200000</v>
      </c>
      <c r="L21" s="7"/>
    </row>
    <row r="22" spans="1:12" ht="30.75" customHeight="1" x14ac:dyDescent="0.2">
      <c r="A22" s="30" t="s">
        <v>23</v>
      </c>
      <c r="B22" s="18" t="s">
        <v>96</v>
      </c>
      <c r="C22" s="21">
        <v>2500000</v>
      </c>
      <c r="D22" s="22">
        <f t="shared" si="4"/>
        <v>0</v>
      </c>
      <c r="E22" s="22">
        <v>2500000</v>
      </c>
      <c r="F22" s="22">
        <f t="shared" si="4"/>
        <v>0</v>
      </c>
      <c r="G22" s="22">
        <v>2500000</v>
      </c>
      <c r="H22" s="22">
        <f t="shared" si="5"/>
        <v>0</v>
      </c>
      <c r="I22" s="22">
        <v>2500000</v>
      </c>
      <c r="J22" s="22">
        <f t="shared" si="6"/>
        <v>6700000</v>
      </c>
      <c r="K22" s="22">
        <v>9200000</v>
      </c>
      <c r="L22" s="7"/>
    </row>
    <row r="23" spans="1:12" ht="38.25" x14ac:dyDescent="0.2">
      <c r="A23" s="30" t="s">
        <v>24</v>
      </c>
      <c r="B23" s="18" t="s">
        <v>97</v>
      </c>
      <c r="C23" s="23">
        <f>C24+C29</f>
        <v>14000000</v>
      </c>
      <c r="D23" s="24">
        <f t="shared" si="4"/>
        <v>0</v>
      </c>
      <c r="E23" s="24">
        <f>E24+E29</f>
        <v>14000000</v>
      </c>
      <c r="F23" s="24">
        <f t="shared" si="4"/>
        <v>0</v>
      </c>
      <c r="G23" s="24">
        <f>G24+G29</f>
        <v>14000000</v>
      </c>
      <c r="H23" s="24">
        <f t="shared" si="5"/>
        <v>0</v>
      </c>
      <c r="I23" s="24">
        <f>I24+I29</f>
        <v>14000000</v>
      </c>
      <c r="J23" s="24">
        <f t="shared" si="6"/>
        <v>5790000</v>
      </c>
      <c r="K23" s="24">
        <f>K24+K29</f>
        <v>19790000</v>
      </c>
      <c r="L23" s="7"/>
    </row>
    <row r="24" spans="1:12" ht="68.25" customHeight="1" x14ac:dyDescent="0.2">
      <c r="A24" s="30" t="s">
        <v>25</v>
      </c>
      <c r="B24" s="18" t="s">
        <v>98</v>
      </c>
      <c r="C24" s="21">
        <f>C25+C26+C27+C28</f>
        <v>14000000</v>
      </c>
      <c r="D24" s="22">
        <f t="shared" si="4"/>
        <v>0</v>
      </c>
      <c r="E24" s="21">
        <f t="shared" ref="E24" si="7">E25+E26+E27+E28</f>
        <v>14000000</v>
      </c>
      <c r="F24" s="22">
        <f t="shared" si="4"/>
        <v>-95300</v>
      </c>
      <c r="G24" s="21">
        <f t="shared" ref="G24" si="8">G25+G26+G27+G28</f>
        <v>13904700</v>
      </c>
      <c r="H24" s="22">
        <f t="shared" si="5"/>
        <v>0</v>
      </c>
      <c r="I24" s="21">
        <f t="shared" ref="I24" si="9">I25+I26+I27+I28</f>
        <v>13904700</v>
      </c>
      <c r="J24" s="22">
        <f t="shared" si="6"/>
        <v>5555300</v>
      </c>
      <c r="K24" s="21">
        <f t="shared" ref="K24" si="10">K25+K26+K27+K28</f>
        <v>19460000</v>
      </c>
      <c r="L24" s="7"/>
    </row>
    <row r="25" spans="1:12" ht="68.25" customHeight="1" x14ac:dyDescent="0.2">
      <c r="A25" s="30" t="s">
        <v>55</v>
      </c>
      <c r="B25" s="31" t="s">
        <v>99</v>
      </c>
      <c r="C25" s="21">
        <v>9600000</v>
      </c>
      <c r="D25" s="22">
        <f t="shared" si="4"/>
        <v>0</v>
      </c>
      <c r="E25" s="22">
        <v>9600000</v>
      </c>
      <c r="F25" s="22">
        <f t="shared" si="4"/>
        <v>0</v>
      </c>
      <c r="G25" s="22">
        <v>9600000</v>
      </c>
      <c r="H25" s="22">
        <f t="shared" si="5"/>
        <v>0</v>
      </c>
      <c r="I25" s="22">
        <v>9600000</v>
      </c>
      <c r="J25" s="22">
        <f t="shared" si="6"/>
        <v>2200000</v>
      </c>
      <c r="K25" s="22">
        <v>11800000</v>
      </c>
      <c r="L25" s="7"/>
    </row>
    <row r="26" spans="1:12" ht="81" customHeight="1" x14ac:dyDescent="0.2">
      <c r="A26" s="30" t="s">
        <v>56</v>
      </c>
      <c r="B26" s="31" t="s">
        <v>100</v>
      </c>
      <c r="C26" s="21">
        <v>1900000</v>
      </c>
      <c r="D26" s="22">
        <f t="shared" si="4"/>
        <v>0</v>
      </c>
      <c r="E26" s="22">
        <v>1900000</v>
      </c>
      <c r="F26" s="22">
        <f t="shared" si="4"/>
        <v>0</v>
      </c>
      <c r="G26" s="22">
        <v>1900000</v>
      </c>
      <c r="H26" s="22">
        <f t="shared" si="5"/>
        <v>0</v>
      </c>
      <c r="I26" s="22">
        <v>1900000</v>
      </c>
      <c r="J26" s="22">
        <f t="shared" si="6"/>
        <v>100000</v>
      </c>
      <c r="K26" s="22">
        <v>2000000</v>
      </c>
      <c r="L26" s="7"/>
    </row>
    <row r="27" spans="1:12" ht="79.5" customHeight="1" x14ac:dyDescent="0.2">
      <c r="A27" s="30" t="s">
        <v>57</v>
      </c>
      <c r="B27" s="31" t="s">
        <v>101</v>
      </c>
      <c r="C27" s="21">
        <v>120000</v>
      </c>
      <c r="D27" s="22">
        <f t="shared" si="4"/>
        <v>0</v>
      </c>
      <c r="E27" s="22">
        <v>120000</v>
      </c>
      <c r="F27" s="22">
        <f t="shared" si="4"/>
        <v>0</v>
      </c>
      <c r="G27" s="22">
        <v>120000</v>
      </c>
      <c r="H27" s="22">
        <f t="shared" si="5"/>
        <v>0</v>
      </c>
      <c r="I27" s="22">
        <v>120000</v>
      </c>
      <c r="J27" s="22">
        <f t="shared" si="6"/>
        <v>-60000</v>
      </c>
      <c r="K27" s="22">
        <v>60000</v>
      </c>
      <c r="L27" s="7"/>
    </row>
    <row r="28" spans="1:12" ht="48.75" customHeight="1" x14ac:dyDescent="0.2">
      <c r="A28" s="30" t="s">
        <v>58</v>
      </c>
      <c r="B28" s="31" t="s">
        <v>102</v>
      </c>
      <c r="C28" s="21">
        <v>2380000</v>
      </c>
      <c r="D28" s="22">
        <f t="shared" si="4"/>
        <v>0</v>
      </c>
      <c r="E28" s="22">
        <v>2380000</v>
      </c>
      <c r="F28" s="22">
        <f t="shared" si="4"/>
        <v>-95300</v>
      </c>
      <c r="G28" s="22">
        <v>2284700</v>
      </c>
      <c r="H28" s="22">
        <f t="shared" si="5"/>
        <v>0</v>
      </c>
      <c r="I28" s="22">
        <v>2284700</v>
      </c>
      <c r="J28" s="22">
        <f t="shared" si="6"/>
        <v>3315300</v>
      </c>
      <c r="K28" s="22">
        <v>5600000</v>
      </c>
      <c r="L28" s="7"/>
    </row>
    <row r="29" spans="1:12" ht="67.5" customHeight="1" x14ac:dyDescent="0.2">
      <c r="A29" s="30" t="s">
        <v>130</v>
      </c>
      <c r="B29" s="31" t="s">
        <v>110</v>
      </c>
      <c r="C29" s="21">
        <v>0</v>
      </c>
      <c r="D29" s="22">
        <f t="shared" si="4"/>
        <v>0</v>
      </c>
      <c r="E29" s="22">
        <v>0</v>
      </c>
      <c r="F29" s="22">
        <f t="shared" si="4"/>
        <v>95300</v>
      </c>
      <c r="G29" s="22">
        <v>95300</v>
      </c>
      <c r="H29" s="22">
        <f t="shared" si="5"/>
        <v>0</v>
      </c>
      <c r="I29" s="22">
        <v>95300</v>
      </c>
      <c r="J29" s="22">
        <f t="shared" si="6"/>
        <v>234700</v>
      </c>
      <c r="K29" s="22">
        <v>330000</v>
      </c>
      <c r="L29" s="7"/>
    </row>
    <row r="30" spans="1:12" x14ac:dyDescent="0.2">
      <c r="A30" s="30" t="s">
        <v>26</v>
      </c>
      <c r="B30" s="18" t="s">
        <v>103</v>
      </c>
      <c r="C30" s="23">
        <f>C31</f>
        <v>195000</v>
      </c>
      <c r="D30" s="24">
        <f t="shared" si="4"/>
        <v>0</v>
      </c>
      <c r="E30" s="24">
        <f t="shared" ref="E30" si="11">E31</f>
        <v>195000</v>
      </c>
      <c r="F30" s="24">
        <f t="shared" si="4"/>
        <v>480000</v>
      </c>
      <c r="G30" s="24">
        <f t="shared" ref="G30" si="12">G31</f>
        <v>675000</v>
      </c>
      <c r="H30" s="24">
        <f t="shared" si="5"/>
        <v>0</v>
      </c>
      <c r="I30" s="24">
        <f t="shared" ref="I30" si="13">I31</f>
        <v>675000</v>
      </c>
      <c r="J30" s="24">
        <f t="shared" si="6"/>
        <v>285000</v>
      </c>
      <c r="K30" s="24">
        <f t="shared" ref="K30" si="14">K31</f>
        <v>960000</v>
      </c>
      <c r="L30" s="7"/>
    </row>
    <row r="31" spans="1:12" x14ac:dyDescent="0.2">
      <c r="A31" s="30" t="s">
        <v>27</v>
      </c>
      <c r="B31" s="18" t="s">
        <v>104</v>
      </c>
      <c r="C31" s="21">
        <v>195000</v>
      </c>
      <c r="D31" s="22">
        <f t="shared" si="4"/>
        <v>0</v>
      </c>
      <c r="E31" s="22">
        <v>195000</v>
      </c>
      <c r="F31" s="22">
        <f t="shared" si="4"/>
        <v>480000</v>
      </c>
      <c r="G31" s="22">
        <v>675000</v>
      </c>
      <c r="H31" s="22">
        <f t="shared" si="5"/>
        <v>0</v>
      </c>
      <c r="I31" s="22">
        <v>675000</v>
      </c>
      <c r="J31" s="22">
        <f t="shared" si="6"/>
        <v>285000</v>
      </c>
      <c r="K31" s="22">
        <v>960000</v>
      </c>
      <c r="L31" s="7"/>
    </row>
    <row r="32" spans="1:12" ht="25.5" x14ac:dyDescent="0.2">
      <c r="A32" s="30" t="s">
        <v>28</v>
      </c>
      <c r="B32" s="18" t="s">
        <v>105</v>
      </c>
      <c r="C32" s="23">
        <f>C33+C34</f>
        <v>4260000</v>
      </c>
      <c r="D32" s="24">
        <f t="shared" si="4"/>
        <v>0</v>
      </c>
      <c r="E32" s="24">
        <f t="shared" ref="E32" si="15">E33+E34</f>
        <v>4260000</v>
      </c>
      <c r="F32" s="24">
        <f t="shared" si="4"/>
        <v>0</v>
      </c>
      <c r="G32" s="24">
        <f t="shared" ref="G32" si="16">G33+G34</f>
        <v>4260000</v>
      </c>
      <c r="H32" s="24">
        <f t="shared" si="5"/>
        <v>0</v>
      </c>
      <c r="I32" s="24">
        <f t="shared" ref="I32" si="17">I33+I34</f>
        <v>4260000</v>
      </c>
      <c r="J32" s="24">
        <f t="shared" si="6"/>
        <v>140000</v>
      </c>
      <c r="K32" s="24">
        <f t="shared" ref="K32" si="18">K33+K34</f>
        <v>4400000</v>
      </c>
      <c r="L32" s="7"/>
    </row>
    <row r="33" spans="1:12" x14ac:dyDescent="0.2">
      <c r="A33" s="30" t="s">
        <v>116</v>
      </c>
      <c r="B33" s="18" t="s">
        <v>114</v>
      </c>
      <c r="C33" s="21">
        <v>1900000</v>
      </c>
      <c r="D33" s="22">
        <f t="shared" si="4"/>
        <v>0</v>
      </c>
      <c r="E33" s="22">
        <v>1900000</v>
      </c>
      <c r="F33" s="22">
        <f t="shared" si="4"/>
        <v>0</v>
      </c>
      <c r="G33" s="22">
        <v>1900000</v>
      </c>
      <c r="H33" s="22">
        <f t="shared" si="5"/>
        <v>0</v>
      </c>
      <c r="I33" s="22">
        <v>1900000</v>
      </c>
      <c r="J33" s="22">
        <f t="shared" si="6"/>
        <v>-200000</v>
      </c>
      <c r="K33" s="22">
        <v>1700000</v>
      </c>
      <c r="L33" s="7"/>
    </row>
    <row r="34" spans="1:12" ht="25.5" x14ac:dyDescent="0.2">
      <c r="A34" s="30" t="s">
        <v>29</v>
      </c>
      <c r="B34" s="18" t="s">
        <v>115</v>
      </c>
      <c r="C34" s="21">
        <v>2360000</v>
      </c>
      <c r="D34" s="22">
        <f t="shared" si="4"/>
        <v>0</v>
      </c>
      <c r="E34" s="22">
        <v>2360000</v>
      </c>
      <c r="F34" s="22">
        <f t="shared" si="4"/>
        <v>0</v>
      </c>
      <c r="G34" s="22">
        <v>2360000</v>
      </c>
      <c r="H34" s="22">
        <f t="shared" si="5"/>
        <v>0</v>
      </c>
      <c r="I34" s="22">
        <v>2360000</v>
      </c>
      <c r="J34" s="22">
        <f t="shared" si="6"/>
        <v>340000</v>
      </c>
      <c r="K34" s="22">
        <v>2700000</v>
      </c>
      <c r="L34" s="7"/>
    </row>
    <row r="35" spans="1:12" ht="25.5" x14ac:dyDescent="0.2">
      <c r="A35" s="30" t="s">
        <v>30</v>
      </c>
      <c r="B35" s="18" t="s">
        <v>106</v>
      </c>
      <c r="C35" s="23">
        <f>C36</f>
        <v>0</v>
      </c>
      <c r="D35" s="24">
        <f t="shared" si="4"/>
        <v>0</v>
      </c>
      <c r="E35" s="24">
        <f>E36</f>
        <v>0</v>
      </c>
      <c r="F35" s="24">
        <f t="shared" si="4"/>
        <v>648000</v>
      </c>
      <c r="G35" s="24">
        <f>G36</f>
        <v>648000</v>
      </c>
      <c r="H35" s="24">
        <f t="shared" si="5"/>
        <v>0</v>
      </c>
      <c r="I35" s="24">
        <f>I36</f>
        <v>648000</v>
      </c>
      <c r="J35" s="24">
        <f t="shared" si="6"/>
        <v>452000</v>
      </c>
      <c r="K35" s="24">
        <f>K36</f>
        <v>1100000</v>
      </c>
      <c r="L35" s="7"/>
    </row>
    <row r="36" spans="1:12" ht="38.25" x14ac:dyDescent="0.2">
      <c r="A36" s="30" t="s">
        <v>111</v>
      </c>
      <c r="B36" s="18" t="s">
        <v>107</v>
      </c>
      <c r="C36" s="21">
        <v>0</v>
      </c>
      <c r="D36" s="22">
        <f t="shared" si="4"/>
        <v>0</v>
      </c>
      <c r="E36" s="22">
        <v>0</v>
      </c>
      <c r="F36" s="22">
        <f t="shared" si="4"/>
        <v>648000</v>
      </c>
      <c r="G36" s="22">
        <v>648000</v>
      </c>
      <c r="H36" s="22">
        <f t="shared" si="5"/>
        <v>0</v>
      </c>
      <c r="I36" s="22">
        <v>648000</v>
      </c>
      <c r="J36" s="22">
        <f t="shared" si="6"/>
        <v>452000</v>
      </c>
      <c r="K36" s="22">
        <v>1100000</v>
      </c>
      <c r="L36" s="7"/>
    </row>
    <row r="37" spans="1:12" x14ac:dyDescent="0.2">
      <c r="A37" s="30" t="s">
        <v>31</v>
      </c>
      <c r="B37" s="18" t="s">
        <v>108</v>
      </c>
      <c r="C37" s="23">
        <v>170000</v>
      </c>
      <c r="D37" s="24">
        <f t="shared" si="4"/>
        <v>0</v>
      </c>
      <c r="E37" s="24">
        <v>170000</v>
      </c>
      <c r="F37" s="24">
        <f t="shared" si="4"/>
        <v>0</v>
      </c>
      <c r="G37" s="24">
        <v>170000</v>
      </c>
      <c r="H37" s="24">
        <f t="shared" si="5"/>
        <v>0</v>
      </c>
      <c r="I37" s="24">
        <v>170000</v>
      </c>
      <c r="J37" s="24">
        <f t="shared" si="6"/>
        <v>1080000</v>
      </c>
      <c r="K37" s="24">
        <v>1250000</v>
      </c>
      <c r="L37" s="7"/>
    </row>
    <row r="38" spans="1:12" s="17" customFormat="1" x14ac:dyDescent="0.2">
      <c r="A38" s="29" t="s">
        <v>32</v>
      </c>
      <c r="B38" s="13" t="s">
        <v>65</v>
      </c>
      <c r="C38" s="23">
        <f>C39</f>
        <v>823549420.92999995</v>
      </c>
      <c r="D38" s="24">
        <f t="shared" si="4"/>
        <v>-24386398.430000067</v>
      </c>
      <c r="E38" s="24">
        <f t="shared" ref="E38" si="19">E39</f>
        <v>799163022.49999988</v>
      </c>
      <c r="F38" s="24">
        <f t="shared" si="4"/>
        <v>-35940697.519999981</v>
      </c>
      <c r="G38" s="24">
        <f t="shared" ref="G38" si="20">G39</f>
        <v>763222324.9799999</v>
      </c>
      <c r="H38" s="24">
        <f t="shared" si="5"/>
        <v>9856657.9900000095</v>
      </c>
      <c r="I38" s="24">
        <f t="shared" ref="I38" si="21">I39</f>
        <v>773078982.96999991</v>
      </c>
      <c r="J38" s="24">
        <f t="shared" si="6"/>
        <v>-16298087.949999928</v>
      </c>
      <c r="K38" s="24">
        <f t="shared" ref="K38" si="22">K39</f>
        <v>756780895.01999998</v>
      </c>
      <c r="L38" s="16"/>
    </row>
    <row r="39" spans="1:12" ht="25.5" x14ac:dyDescent="0.2">
      <c r="A39" s="30" t="s">
        <v>33</v>
      </c>
      <c r="B39" s="18" t="s">
        <v>64</v>
      </c>
      <c r="C39" s="21">
        <f>C40+C43+C48+C58</f>
        <v>823549420.92999995</v>
      </c>
      <c r="D39" s="22">
        <f t="shared" si="4"/>
        <v>-24386398.430000067</v>
      </c>
      <c r="E39" s="22">
        <f>E40+E43+E48+E58</f>
        <v>799163022.49999988</v>
      </c>
      <c r="F39" s="22">
        <f>F40+F43+F48+F58</f>
        <v>-35940697.519999981</v>
      </c>
      <c r="G39" s="22">
        <f>G40+G43+G48+G58</f>
        <v>763222324.9799999</v>
      </c>
      <c r="H39" s="22">
        <f t="shared" si="5"/>
        <v>9856657.9900000095</v>
      </c>
      <c r="I39" s="22">
        <f>I40+I43+I48+I58</f>
        <v>773078982.96999991</v>
      </c>
      <c r="J39" s="22">
        <f>J40+J43+J48+J58</f>
        <v>-16298087.950000003</v>
      </c>
      <c r="K39" s="22">
        <f>K40+K43+K48+K58</f>
        <v>756780895.01999998</v>
      </c>
      <c r="L39" s="7"/>
    </row>
    <row r="40" spans="1:12" x14ac:dyDescent="0.2">
      <c r="A40" s="30" t="s">
        <v>34</v>
      </c>
      <c r="B40" s="18" t="s">
        <v>63</v>
      </c>
      <c r="C40" s="21">
        <f>C41+C42</f>
        <v>0</v>
      </c>
      <c r="D40" s="22">
        <f t="shared" si="4"/>
        <v>0</v>
      </c>
      <c r="E40" s="22">
        <f>E41+E42</f>
        <v>0</v>
      </c>
      <c r="F40" s="22">
        <f t="shared" ref="F40:F42" si="23">G40-E40</f>
        <v>11402322</v>
      </c>
      <c r="G40" s="22">
        <f t="shared" ref="G40" si="24">G41+G42</f>
        <v>11402322</v>
      </c>
      <c r="H40" s="22">
        <f t="shared" si="5"/>
        <v>0</v>
      </c>
      <c r="I40" s="22">
        <f>I41+I42</f>
        <v>11402322</v>
      </c>
      <c r="J40" s="22">
        <f t="shared" ref="J40:J62" si="25">K40-I40</f>
        <v>10845291</v>
      </c>
      <c r="K40" s="22">
        <f t="shared" ref="K40" si="26">K41+K42</f>
        <v>22247613</v>
      </c>
      <c r="L40" s="7"/>
    </row>
    <row r="41" spans="1:12" ht="25.5" x14ac:dyDescent="0.2">
      <c r="A41" s="30" t="s">
        <v>35</v>
      </c>
      <c r="B41" s="18" t="s">
        <v>66</v>
      </c>
      <c r="C41" s="21">
        <v>0</v>
      </c>
      <c r="D41" s="22">
        <f t="shared" si="4"/>
        <v>0</v>
      </c>
      <c r="E41" s="22">
        <v>0</v>
      </c>
      <c r="F41" s="22">
        <f t="shared" si="23"/>
        <v>11402322</v>
      </c>
      <c r="G41" s="22">
        <v>11402322</v>
      </c>
      <c r="H41" s="22">
        <f t="shared" si="5"/>
        <v>0</v>
      </c>
      <c r="I41" s="22">
        <v>11402322</v>
      </c>
      <c r="J41" s="22">
        <f t="shared" si="25"/>
        <v>8667291</v>
      </c>
      <c r="K41" s="22">
        <v>20069613</v>
      </c>
      <c r="L41" s="7"/>
    </row>
    <row r="42" spans="1:12" x14ac:dyDescent="0.2">
      <c r="A42" s="30" t="s">
        <v>36</v>
      </c>
      <c r="B42" s="18" t="s">
        <v>67</v>
      </c>
      <c r="C42" s="21">
        <v>0</v>
      </c>
      <c r="D42" s="22">
        <f t="shared" si="4"/>
        <v>0</v>
      </c>
      <c r="E42" s="22">
        <v>0</v>
      </c>
      <c r="F42" s="22">
        <f t="shared" si="23"/>
        <v>0</v>
      </c>
      <c r="G42" s="22">
        <v>0</v>
      </c>
      <c r="H42" s="22">
        <f t="shared" si="5"/>
        <v>0</v>
      </c>
      <c r="I42" s="22">
        <v>0</v>
      </c>
      <c r="J42" s="22">
        <f t="shared" si="25"/>
        <v>2178000</v>
      </c>
      <c r="K42" s="22">
        <v>2178000</v>
      </c>
      <c r="L42" s="7"/>
    </row>
    <row r="43" spans="1:12" ht="25.5" x14ac:dyDescent="0.2">
      <c r="A43" s="30" t="s">
        <v>37</v>
      </c>
      <c r="B43" s="18" t="s">
        <v>68</v>
      </c>
      <c r="C43" s="21">
        <f>C45+C46+C47+C44</f>
        <v>398879320.46999997</v>
      </c>
      <c r="D43" s="22">
        <f t="shared" si="4"/>
        <v>14127463.060000002</v>
      </c>
      <c r="E43" s="21">
        <f>E45+E46+E47+E44</f>
        <v>413006783.52999997</v>
      </c>
      <c r="F43" s="22">
        <f t="shared" si="4"/>
        <v>-53330077.519999981</v>
      </c>
      <c r="G43" s="21">
        <f>G45+G46+G47+G44</f>
        <v>359676706.00999999</v>
      </c>
      <c r="H43" s="22">
        <f t="shared" si="5"/>
        <v>2355907.9900000095</v>
      </c>
      <c r="I43" s="21">
        <f>I45+I46+I47+I44</f>
        <v>362032614</v>
      </c>
      <c r="J43" s="22">
        <f t="shared" si="25"/>
        <v>-14243508.360000014</v>
      </c>
      <c r="K43" s="21">
        <f>K45+K46+K47+K44</f>
        <v>347789105.63999999</v>
      </c>
      <c r="L43" s="7"/>
    </row>
    <row r="44" spans="1:12" ht="25.5" x14ac:dyDescent="0.2">
      <c r="A44" s="30" t="s">
        <v>127</v>
      </c>
      <c r="B44" s="18" t="s">
        <v>109</v>
      </c>
      <c r="C44" s="21">
        <v>0</v>
      </c>
      <c r="D44" s="22">
        <f t="shared" si="4"/>
        <v>171148000</v>
      </c>
      <c r="E44" s="21">
        <v>171148000</v>
      </c>
      <c r="F44" s="22">
        <f t="shared" si="4"/>
        <v>0</v>
      </c>
      <c r="G44" s="21">
        <v>171148000</v>
      </c>
      <c r="H44" s="22">
        <f t="shared" si="5"/>
        <v>0</v>
      </c>
      <c r="I44" s="21">
        <v>171148000</v>
      </c>
      <c r="J44" s="22">
        <f t="shared" si="25"/>
        <v>25411640.110000014</v>
      </c>
      <c r="K44" s="21">
        <v>196559640.11000001</v>
      </c>
      <c r="L44" s="7"/>
    </row>
    <row r="45" spans="1:12" ht="33" customHeight="1" x14ac:dyDescent="0.2">
      <c r="A45" s="32" t="s">
        <v>117</v>
      </c>
      <c r="B45" s="18" t="s">
        <v>59</v>
      </c>
      <c r="C45" s="21">
        <v>0</v>
      </c>
      <c r="D45" s="22">
        <f t="shared" si="4"/>
        <v>6175617.3899999997</v>
      </c>
      <c r="E45" s="22">
        <v>6175617.3899999997</v>
      </c>
      <c r="F45" s="22">
        <f t="shared" si="4"/>
        <v>0</v>
      </c>
      <c r="G45" s="22">
        <v>6175617.3899999997</v>
      </c>
      <c r="H45" s="22">
        <f t="shared" si="5"/>
        <v>0</v>
      </c>
      <c r="I45" s="22">
        <v>6175617.3899999997</v>
      </c>
      <c r="J45" s="22">
        <f t="shared" si="25"/>
        <v>0</v>
      </c>
      <c r="K45" s="22">
        <v>6175617.3899999997</v>
      </c>
      <c r="L45" s="7"/>
    </row>
    <row r="46" spans="1:12" ht="38.25" x14ac:dyDescent="0.2">
      <c r="A46" s="30" t="s">
        <v>60</v>
      </c>
      <c r="B46" s="18" t="s">
        <v>61</v>
      </c>
      <c r="C46" s="21">
        <v>1334246.3400000001</v>
      </c>
      <c r="D46" s="22">
        <f t="shared" si="4"/>
        <v>-698954.33000000007</v>
      </c>
      <c r="E46" s="22">
        <v>635292.01</v>
      </c>
      <c r="F46" s="22">
        <f t="shared" si="4"/>
        <v>0</v>
      </c>
      <c r="G46" s="22">
        <v>635292.01</v>
      </c>
      <c r="H46" s="22">
        <f t="shared" si="5"/>
        <v>2355907.9900000002</v>
      </c>
      <c r="I46" s="22">
        <v>2991200</v>
      </c>
      <c r="J46" s="22">
        <f t="shared" si="25"/>
        <v>-1281200</v>
      </c>
      <c r="K46" s="22">
        <v>1710000</v>
      </c>
      <c r="L46" s="7"/>
    </row>
    <row r="47" spans="1:12" x14ac:dyDescent="0.2">
      <c r="A47" s="30" t="s">
        <v>38</v>
      </c>
      <c r="B47" s="18" t="s">
        <v>62</v>
      </c>
      <c r="C47" s="21">
        <v>397545074.13</v>
      </c>
      <c r="D47" s="22">
        <f t="shared" si="4"/>
        <v>-162497200</v>
      </c>
      <c r="E47" s="22">
        <v>235047874.13</v>
      </c>
      <c r="F47" s="22">
        <f t="shared" si="4"/>
        <v>-53330077.519999981</v>
      </c>
      <c r="G47" s="22">
        <v>181717796.61000001</v>
      </c>
      <c r="H47" s="22">
        <f t="shared" si="5"/>
        <v>0</v>
      </c>
      <c r="I47" s="22">
        <v>181717796.61000001</v>
      </c>
      <c r="J47" s="22">
        <f t="shared" si="25"/>
        <v>-38373948.470000029</v>
      </c>
      <c r="K47" s="22">
        <v>143343848.13999999</v>
      </c>
      <c r="L47" s="7"/>
    </row>
    <row r="48" spans="1:12" x14ac:dyDescent="0.2">
      <c r="A48" s="30" t="s">
        <v>39</v>
      </c>
      <c r="B48" s="18" t="s">
        <v>69</v>
      </c>
      <c r="C48" s="21">
        <f>C49+C50+C51+C52+C53+C54+C55+C56+C57</f>
        <v>400762640.06</v>
      </c>
      <c r="D48" s="22">
        <f t="shared" si="4"/>
        <v>-45694872.720000029</v>
      </c>
      <c r="E48" s="21">
        <f>E49+E50+E51+E52+E53+E54+E55+E56+E57</f>
        <v>355067767.33999997</v>
      </c>
      <c r="F48" s="22">
        <f t="shared" si="4"/>
        <v>5987058</v>
      </c>
      <c r="G48" s="21">
        <f>G49+G50+G51+G52+G53+G54+G55+G56+G57</f>
        <v>361054825.33999997</v>
      </c>
      <c r="H48" s="22">
        <f t="shared" si="5"/>
        <v>750</v>
      </c>
      <c r="I48" s="21">
        <f>I49+I50+I51+I52+I53+I54+I55+I56+I57</f>
        <v>361055575.33999997</v>
      </c>
      <c r="J48" s="22">
        <f t="shared" si="25"/>
        <v>-11866386.189999998</v>
      </c>
      <c r="K48" s="21">
        <f>K49+K50+K51+K52+K53+K54+K55+K56+K57</f>
        <v>349189189.14999998</v>
      </c>
      <c r="L48" s="7"/>
    </row>
    <row r="49" spans="1:12" ht="33.75" customHeight="1" x14ac:dyDescent="0.2">
      <c r="A49" s="30" t="s">
        <v>40</v>
      </c>
      <c r="B49" s="18" t="s">
        <v>70</v>
      </c>
      <c r="C49" s="21">
        <v>362181039.06</v>
      </c>
      <c r="D49" s="22">
        <f t="shared" si="4"/>
        <v>-31990633.720000029</v>
      </c>
      <c r="E49" s="22">
        <v>330190405.33999997</v>
      </c>
      <c r="F49" s="22">
        <f t="shared" si="4"/>
        <v>5987058</v>
      </c>
      <c r="G49" s="22">
        <v>336177463.33999997</v>
      </c>
      <c r="H49" s="22">
        <f t="shared" si="5"/>
        <v>750</v>
      </c>
      <c r="I49" s="22">
        <v>336178213.33999997</v>
      </c>
      <c r="J49" s="22">
        <f t="shared" si="25"/>
        <v>-9690373.6899999976</v>
      </c>
      <c r="K49" s="22">
        <v>326487839.64999998</v>
      </c>
      <c r="L49" s="7"/>
    </row>
    <row r="50" spans="1:12" ht="63.75" x14ac:dyDescent="0.2">
      <c r="A50" s="30" t="s">
        <v>41</v>
      </c>
      <c r="B50" s="18" t="s">
        <v>71</v>
      </c>
      <c r="C50" s="21">
        <v>3464203</v>
      </c>
      <c r="D50" s="22">
        <f t="shared" si="4"/>
        <v>16817</v>
      </c>
      <c r="E50" s="22">
        <v>3481020</v>
      </c>
      <c r="F50" s="22">
        <f t="shared" si="4"/>
        <v>0</v>
      </c>
      <c r="G50" s="22">
        <v>3481020</v>
      </c>
      <c r="H50" s="22">
        <f t="shared" si="5"/>
        <v>0</v>
      </c>
      <c r="I50" s="22">
        <v>3481020</v>
      </c>
      <c r="J50" s="22">
        <f t="shared" si="25"/>
        <v>-1193430</v>
      </c>
      <c r="K50" s="22">
        <v>2287590</v>
      </c>
      <c r="L50" s="7"/>
    </row>
    <row r="51" spans="1:12" ht="51" x14ac:dyDescent="0.2">
      <c r="A51" s="30" t="s">
        <v>42</v>
      </c>
      <c r="B51" s="18" t="s">
        <v>72</v>
      </c>
      <c r="C51" s="21">
        <v>14751540</v>
      </c>
      <c r="D51" s="22">
        <f t="shared" si="4"/>
        <v>-14751540</v>
      </c>
      <c r="E51" s="22">
        <v>0</v>
      </c>
      <c r="F51" s="22">
        <f t="shared" si="4"/>
        <v>0</v>
      </c>
      <c r="G51" s="22">
        <v>0</v>
      </c>
      <c r="H51" s="22">
        <f t="shared" si="5"/>
        <v>0</v>
      </c>
      <c r="I51" s="22">
        <v>0</v>
      </c>
      <c r="J51" s="22">
        <f t="shared" si="25"/>
        <v>0</v>
      </c>
      <c r="K51" s="22">
        <v>0</v>
      </c>
      <c r="L51" s="7"/>
    </row>
    <row r="52" spans="1:12" ht="38.25" x14ac:dyDescent="0.2">
      <c r="A52" s="30" t="s">
        <v>53</v>
      </c>
      <c r="B52" s="18" t="s">
        <v>73</v>
      </c>
      <c r="C52" s="21">
        <v>659354</v>
      </c>
      <c r="D52" s="22">
        <f t="shared" si="4"/>
        <v>-21278</v>
      </c>
      <c r="E52" s="22">
        <v>638076</v>
      </c>
      <c r="F52" s="22">
        <f t="shared" si="4"/>
        <v>0</v>
      </c>
      <c r="G52" s="22">
        <v>638076</v>
      </c>
      <c r="H52" s="22">
        <f t="shared" si="5"/>
        <v>0</v>
      </c>
      <c r="I52" s="22">
        <v>638076</v>
      </c>
      <c r="J52" s="22">
        <f t="shared" si="25"/>
        <v>4410</v>
      </c>
      <c r="K52" s="22">
        <v>642486</v>
      </c>
      <c r="L52" s="7"/>
    </row>
    <row r="53" spans="1:12" ht="51" x14ac:dyDescent="0.2">
      <c r="A53" s="30" t="s">
        <v>43</v>
      </c>
      <c r="B53" s="18" t="s">
        <v>74</v>
      </c>
      <c r="C53" s="21">
        <v>14983</v>
      </c>
      <c r="D53" s="22">
        <f t="shared" si="4"/>
        <v>5898</v>
      </c>
      <c r="E53" s="22">
        <v>20881</v>
      </c>
      <c r="F53" s="22">
        <f t="shared" si="4"/>
        <v>0</v>
      </c>
      <c r="G53" s="22">
        <v>20881</v>
      </c>
      <c r="H53" s="22">
        <f t="shared" si="5"/>
        <v>0</v>
      </c>
      <c r="I53" s="22">
        <v>20881</v>
      </c>
      <c r="J53" s="22">
        <f t="shared" si="25"/>
        <v>0</v>
      </c>
      <c r="K53" s="22">
        <v>20881</v>
      </c>
      <c r="L53" s="7"/>
    </row>
    <row r="54" spans="1:12" ht="51" x14ac:dyDescent="0.2">
      <c r="A54" s="30" t="s">
        <v>44</v>
      </c>
      <c r="B54" s="18" t="s">
        <v>75</v>
      </c>
      <c r="C54" s="21">
        <v>14502700</v>
      </c>
      <c r="D54" s="22">
        <f t="shared" si="4"/>
        <v>759050</v>
      </c>
      <c r="E54" s="22">
        <v>15261750</v>
      </c>
      <c r="F54" s="22">
        <f t="shared" si="4"/>
        <v>0</v>
      </c>
      <c r="G54" s="22">
        <v>15261750</v>
      </c>
      <c r="H54" s="22">
        <f t="shared" si="5"/>
        <v>0</v>
      </c>
      <c r="I54" s="22">
        <v>15261750</v>
      </c>
      <c r="J54" s="22">
        <f t="shared" si="25"/>
        <v>-1155209.5</v>
      </c>
      <c r="K54" s="22">
        <v>14106540.5</v>
      </c>
      <c r="L54" s="7"/>
    </row>
    <row r="55" spans="1:12" ht="25.5" x14ac:dyDescent="0.2">
      <c r="A55" s="30" t="s">
        <v>45</v>
      </c>
      <c r="B55" s="18" t="s">
        <v>76</v>
      </c>
      <c r="C55" s="21">
        <v>1512732</v>
      </c>
      <c r="D55" s="22">
        <f t="shared" si="4"/>
        <v>642137</v>
      </c>
      <c r="E55" s="22">
        <v>2154869</v>
      </c>
      <c r="F55" s="22">
        <f t="shared" si="4"/>
        <v>0</v>
      </c>
      <c r="G55" s="22">
        <v>2154869</v>
      </c>
      <c r="H55" s="22">
        <f t="shared" si="5"/>
        <v>0</v>
      </c>
      <c r="I55" s="22">
        <v>2154869</v>
      </c>
      <c r="J55" s="22">
        <f t="shared" si="25"/>
        <v>144080</v>
      </c>
      <c r="K55" s="22">
        <v>2298949</v>
      </c>
      <c r="L55" s="7"/>
    </row>
    <row r="56" spans="1:12" ht="25.5" x14ac:dyDescent="0.2">
      <c r="A56" s="30" t="s">
        <v>46</v>
      </c>
      <c r="B56" s="18" t="s">
        <v>77</v>
      </c>
      <c r="C56" s="21">
        <v>2948011</v>
      </c>
      <c r="D56" s="22">
        <f t="shared" si="4"/>
        <v>3599</v>
      </c>
      <c r="E56" s="22">
        <v>2951610</v>
      </c>
      <c r="F56" s="22">
        <f t="shared" si="4"/>
        <v>0</v>
      </c>
      <c r="G56" s="22">
        <v>2951610</v>
      </c>
      <c r="H56" s="22">
        <f t="shared" si="5"/>
        <v>0</v>
      </c>
      <c r="I56" s="22">
        <v>2951610</v>
      </c>
      <c r="J56" s="22">
        <f t="shared" si="25"/>
        <v>21326</v>
      </c>
      <c r="K56" s="22">
        <v>2972936</v>
      </c>
      <c r="L56" s="7"/>
    </row>
    <row r="57" spans="1:12" x14ac:dyDescent="0.2">
      <c r="A57" s="30" t="s">
        <v>47</v>
      </c>
      <c r="B57" s="18" t="s">
        <v>78</v>
      </c>
      <c r="C57" s="21">
        <v>728078</v>
      </c>
      <c r="D57" s="22">
        <f t="shared" si="4"/>
        <v>-358922</v>
      </c>
      <c r="E57" s="22">
        <v>369156</v>
      </c>
      <c r="F57" s="22">
        <f t="shared" si="4"/>
        <v>0</v>
      </c>
      <c r="G57" s="22">
        <v>369156</v>
      </c>
      <c r="H57" s="22">
        <f t="shared" si="5"/>
        <v>0</v>
      </c>
      <c r="I57" s="22">
        <v>369156</v>
      </c>
      <c r="J57" s="22">
        <f t="shared" si="25"/>
        <v>2811</v>
      </c>
      <c r="K57" s="22">
        <v>371967</v>
      </c>
      <c r="L57" s="7"/>
    </row>
    <row r="58" spans="1:12" x14ac:dyDescent="0.2">
      <c r="A58" s="30" t="s">
        <v>48</v>
      </c>
      <c r="B58" s="18" t="s">
        <v>79</v>
      </c>
      <c r="C58" s="21">
        <f>C59++C62+C61+C60</f>
        <v>23907460.399999999</v>
      </c>
      <c r="D58" s="22">
        <f t="shared" si="4"/>
        <v>7181011.2300000004</v>
      </c>
      <c r="E58" s="22">
        <f>E59+E61+E60+E62</f>
        <v>31088471.629999999</v>
      </c>
      <c r="F58" s="22">
        <f t="shared" si="4"/>
        <v>0</v>
      </c>
      <c r="G58" s="22">
        <f>G61+G60+G59+G62</f>
        <v>31088471.629999999</v>
      </c>
      <c r="H58" s="22">
        <f t="shared" si="5"/>
        <v>7499999.9999999963</v>
      </c>
      <c r="I58" s="22">
        <f>I59+I61+I60+I62</f>
        <v>38588471.629999995</v>
      </c>
      <c r="J58" s="22">
        <f t="shared" si="25"/>
        <v>-1033484.3999999911</v>
      </c>
      <c r="K58" s="22">
        <f>K61+K60+K59+K62</f>
        <v>37554987.230000004</v>
      </c>
      <c r="L58" s="7"/>
    </row>
    <row r="59" spans="1:12" ht="114.75" x14ac:dyDescent="0.2">
      <c r="A59" s="30" t="s">
        <v>112</v>
      </c>
      <c r="B59" s="18" t="s">
        <v>113</v>
      </c>
      <c r="C59" s="21">
        <v>0</v>
      </c>
      <c r="D59" s="22">
        <f>E59-C59</f>
        <v>703080</v>
      </c>
      <c r="E59" s="22">
        <v>703080</v>
      </c>
      <c r="F59" s="22">
        <f>G59-E59</f>
        <v>0</v>
      </c>
      <c r="G59" s="22">
        <v>703080</v>
      </c>
      <c r="H59" s="22">
        <f>I59-G59</f>
        <v>0</v>
      </c>
      <c r="I59" s="22">
        <v>703080</v>
      </c>
      <c r="J59" s="22">
        <f>K59-I59</f>
        <v>0</v>
      </c>
      <c r="K59" s="22">
        <v>703080</v>
      </c>
      <c r="L59" s="7"/>
    </row>
    <row r="60" spans="1:12" ht="63.75" x14ac:dyDescent="0.2">
      <c r="A60" s="30" t="s">
        <v>52</v>
      </c>
      <c r="B60" s="18" t="s">
        <v>81</v>
      </c>
      <c r="C60" s="21">
        <v>1963460.4</v>
      </c>
      <c r="D60" s="22">
        <f>E60-C60</f>
        <v>85051.229999999981</v>
      </c>
      <c r="E60" s="22">
        <v>2048511.63</v>
      </c>
      <c r="F60" s="22">
        <f>G60-E60</f>
        <v>0</v>
      </c>
      <c r="G60" s="22">
        <v>2048511.63</v>
      </c>
      <c r="H60" s="22">
        <f>I60-G60</f>
        <v>0</v>
      </c>
      <c r="I60" s="22">
        <v>2048511.63</v>
      </c>
      <c r="J60" s="22">
        <f>K60-I60</f>
        <v>0</v>
      </c>
      <c r="K60" s="22">
        <v>2048511.63</v>
      </c>
      <c r="L60" s="7"/>
    </row>
    <row r="61" spans="1:12" ht="63.75" x14ac:dyDescent="0.2">
      <c r="A61" s="30" t="s">
        <v>51</v>
      </c>
      <c r="B61" s="18" t="s">
        <v>80</v>
      </c>
      <c r="C61" s="21">
        <v>21294000</v>
      </c>
      <c r="D61" s="22">
        <f t="shared" si="4"/>
        <v>6392880</v>
      </c>
      <c r="E61" s="22">
        <v>27686880</v>
      </c>
      <c r="F61" s="22">
        <f t="shared" si="4"/>
        <v>0</v>
      </c>
      <c r="G61" s="22">
        <v>27686880</v>
      </c>
      <c r="H61" s="22">
        <f t="shared" si="5"/>
        <v>0</v>
      </c>
      <c r="I61" s="22">
        <v>27686880</v>
      </c>
      <c r="J61" s="22">
        <f t="shared" si="25"/>
        <v>-1033484.3999999985</v>
      </c>
      <c r="K61" s="22">
        <v>26653395.600000001</v>
      </c>
      <c r="L61" s="7"/>
    </row>
    <row r="62" spans="1:12" ht="25.5" x14ac:dyDescent="0.2">
      <c r="A62" s="30" t="s">
        <v>54</v>
      </c>
      <c r="B62" s="18" t="s">
        <v>82</v>
      </c>
      <c r="C62" s="21">
        <v>650000</v>
      </c>
      <c r="D62" s="22">
        <f t="shared" si="4"/>
        <v>0</v>
      </c>
      <c r="E62" s="22">
        <v>650000</v>
      </c>
      <c r="F62" s="22">
        <f t="shared" si="4"/>
        <v>0</v>
      </c>
      <c r="G62" s="22">
        <v>650000</v>
      </c>
      <c r="H62" s="22">
        <f t="shared" si="5"/>
        <v>7500000</v>
      </c>
      <c r="I62" s="22">
        <v>8150000</v>
      </c>
      <c r="J62" s="22">
        <f t="shared" si="25"/>
        <v>0</v>
      </c>
      <c r="K62" s="22">
        <v>8150000</v>
      </c>
      <c r="L62" s="7"/>
    </row>
    <row r="63" spans="1:12" s="17" customFormat="1" ht="21.75" customHeight="1" x14ac:dyDescent="0.2">
      <c r="A63" s="25" t="s">
        <v>49</v>
      </c>
      <c r="B63" s="26" t="s">
        <v>50</v>
      </c>
      <c r="C63" s="23">
        <f t="shared" ref="C63:K63" si="27">C9+C38</f>
        <v>1341012473.9299998</v>
      </c>
      <c r="D63" s="24">
        <f t="shared" si="27"/>
        <v>-24386398.430000067</v>
      </c>
      <c r="E63" s="24">
        <f t="shared" si="27"/>
        <v>1316626075.5</v>
      </c>
      <c r="F63" s="24">
        <f t="shared" si="27"/>
        <v>-47343019.519999981</v>
      </c>
      <c r="G63" s="24">
        <f t="shared" si="27"/>
        <v>1269283055.98</v>
      </c>
      <c r="H63" s="24">
        <f t="shared" si="27"/>
        <v>9856657.9900000095</v>
      </c>
      <c r="I63" s="24">
        <f t="shared" si="27"/>
        <v>1279139713.9699998</v>
      </c>
      <c r="J63" s="24">
        <f t="shared" si="27"/>
        <v>3206712.0500000715</v>
      </c>
      <c r="K63" s="24">
        <f t="shared" si="27"/>
        <v>1282346426.02</v>
      </c>
      <c r="L63" s="16"/>
    </row>
    <row r="64" spans="1:12" ht="12.95" customHeight="1" x14ac:dyDescent="0.2">
      <c r="A64" s="27"/>
      <c r="B64" s="27"/>
      <c r="C64" s="28"/>
      <c r="D64" s="28"/>
      <c r="E64" s="28"/>
      <c r="F64" s="28"/>
      <c r="G64" s="28"/>
      <c r="H64" s="28"/>
      <c r="I64" s="28"/>
      <c r="J64" s="28"/>
      <c r="K64" s="28"/>
      <c r="L64" s="7"/>
    </row>
  </sheetData>
  <autoFilter ref="A5:G63">
    <filterColumn colId="3" showButton="0"/>
    <filterColumn colId="5" showButton="0"/>
  </autoFilter>
  <mergeCells count="8">
    <mergeCell ref="H5:I6"/>
    <mergeCell ref="J5:K6"/>
    <mergeCell ref="A2:K2"/>
    <mergeCell ref="A5:A7"/>
    <mergeCell ref="B5:B7"/>
    <mergeCell ref="C5:C7"/>
    <mergeCell ref="D5:E6"/>
    <mergeCell ref="F5:G6"/>
  </mergeCells>
  <pageMargins left="0.31496062992125984" right="0.31496062992125984" top="0.74803149606299213" bottom="0.55118110236220474" header="0.31496062992125984" footer="0.31496062992125984"/>
  <pageSetup paperSize="9" scale="65" orientation="landscape" horizontalDpi="0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МПА доходы</vt:lpstr>
      <vt:lpstr>'МПА доходы'!Область_печати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2026-02-04T05:28:46Z</cp:lastPrinted>
  <dcterms:created xsi:type="dcterms:W3CDTF">2023-03-09T01:52:10Z</dcterms:created>
  <dcterms:modified xsi:type="dcterms:W3CDTF">2026-02-04T05:28:52Z</dcterms:modified>
</cp:coreProperties>
</file>